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PLANOVI I IZVJEŠTAJI ZA OBJAVU\"/>
    </mc:Choice>
  </mc:AlternateContent>
  <bookViews>
    <workbookView xWindow="0" yWindow="0" windowWidth="28800" windowHeight="11832"/>
  </bookViews>
  <sheets>
    <sheet name="List1" sheetId="1" r:id="rId1"/>
  </sheets>
  <definedNames>
    <definedName name="_xlnm.Print_Area" localSheetId="0">List1!$A$1:$N$239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8" i="1" l="1"/>
  <c r="N228" i="1"/>
  <c r="N66" i="1" l="1"/>
  <c r="N64" i="1"/>
  <c r="N111" i="1" l="1"/>
  <c r="N110" i="1"/>
  <c r="N150" i="1"/>
  <c r="M13" i="1" l="1"/>
  <c r="N20" i="1" l="1"/>
  <c r="N61" i="1"/>
  <c r="N129" i="1"/>
  <c r="N130" i="1"/>
  <c r="N210" i="1"/>
  <c r="M128" i="1"/>
  <c r="M183" i="1"/>
  <c r="M209" i="1"/>
  <c r="N209" i="1" s="1"/>
  <c r="L128" i="1" l="1"/>
  <c r="M73" i="1" l="1"/>
  <c r="N126" i="1"/>
  <c r="N119" i="1"/>
  <c r="L183" i="1"/>
  <c r="K73" i="1"/>
  <c r="N96" i="1"/>
  <c r="K128" i="1"/>
  <c r="J128" i="1"/>
  <c r="I128" i="1"/>
  <c r="H128" i="1"/>
  <c r="G128" i="1"/>
  <c r="F128" i="1"/>
  <c r="N189" i="1"/>
  <c r="N188" i="1"/>
  <c r="N137" i="1"/>
  <c r="N151" i="1"/>
  <c r="N153" i="1"/>
  <c r="N159" i="1"/>
  <c r="N165" i="1"/>
  <c r="H183" i="1"/>
  <c r="G183" i="1"/>
  <c r="F183" i="1"/>
  <c r="E183" i="1"/>
  <c r="N207" i="1"/>
  <c r="N206" i="1"/>
  <c r="N205" i="1"/>
  <c r="N204" i="1"/>
  <c r="N198" i="1"/>
  <c r="N197" i="1"/>
  <c r="N193" i="1"/>
  <c r="N194" i="1"/>
  <c r="N195" i="1"/>
  <c r="N196" i="1"/>
  <c r="N181" i="1"/>
  <c r="N178" i="1"/>
  <c r="N175" i="1"/>
  <c r="N174" i="1"/>
  <c r="N171" i="1"/>
  <c r="N168" i="1"/>
  <c r="N132" i="1"/>
  <c r="N114" i="1"/>
  <c r="N113" i="1"/>
  <c r="N109" i="1"/>
  <c r="N107" i="1"/>
  <c r="N98" i="1"/>
  <c r="N92" i="1"/>
  <c r="N90" i="1"/>
  <c r="N89" i="1"/>
  <c r="N88" i="1"/>
  <c r="N86" i="1"/>
  <c r="N85" i="1"/>
  <c r="N84" i="1"/>
  <c r="N83" i="1"/>
  <c r="N82" i="1"/>
  <c r="N78" i="1"/>
  <c r="N77" i="1"/>
  <c r="N76" i="1"/>
  <c r="N75" i="1"/>
  <c r="N74" i="1"/>
  <c r="N70" i="1"/>
  <c r="N59" i="1"/>
  <c r="N58" i="1"/>
  <c r="N51" i="1"/>
  <c r="N34" i="1"/>
  <c r="N33" i="1"/>
  <c r="N32" i="1"/>
  <c r="N31" i="1"/>
  <c r="N26" i="1"/>
  <c r="N27" i="1"/>
  <c r="N203" i="1" l="1"/>
  <c r="M29" i="1"/>
  <c r="L177" i="1"/>
  <c r="N177" i="1" s="1"/>
  <c r="L29" i="1"/>
  <c r="L22" i="1"/>
  <c r="L173" i="1"/>
  <c r="N173" i="1" s="1"/>
  <c r="L170" i="1"/>
  <c r="N170" i="1" s="1"/>
  <c r="L167" i="1"/>
  <c r="N167" i="1" s="1"/>
  <c r="I162" i="1"/>
  <c r="G53" i="1" l="1"/>
  <c r="E13" i="1" l="1"/>
  <c r="F13" i="1"/>
  <c r="G13" i="1"/>
  <c r="I13" i="1"/>
  <c r="J13" i="1"/>
  <c r="K13" i="1"/>
  <c r="L13" i="1"/>
  <c r="N14" i="1"/>
  <c r="N16" i="1"/>
  <c r="N17" i="1"/>
  <c r="N18" i="1"/>
  <c r="N21" i="1"/>
  <c r="E22" i="1"/>
  <c r="F22" i="1"/>
  <c r="G22" i="1"/>
  <c r="H22" i="1"/>
  <c r="I22" i="1"/>
  <c r="J22" i="1"/>
  <c r="K22" i="1"/>
  <c r="N23" i="1"/>
  <c r="N24" i="1"/>
  <c r="N22" i="1" l="1"/>
  <c r="N13" i="1"/>
  <c r="N38" i="1"/>
  <c r="N39" i="1"/>
  <c r="N42" i="1"/>
  <c r="N43" i="1"/>
  <c r="N44" i="1"/>
  <c r="N49" i="1"/>
  <c r="N50" i="1"/>
  <c r="N55" i="1"/>
  <c r="N57" i="1"/>
  <c r="N67" i="1"/>
  <c r="N93" i="1"/>
  <c r="N102" i="1"/>
  <c r="N103" i="1"/>
  <c r="N104" i="1"/>
  <c r="N112" i="1"/>
  <c r="N115" i="1"/>
  <c r="N116" i="1"/>
  <c r="N120" i="1"/>
  <c r="N121" i="1"/>
  <c r="N124" i="1"/>
  <c r="N125" i="1"/>
  <c r="N133" i="1"/>
  <c r="N134" i="1"/>
  <c r="N135" i="1"/>
  <c r="N136" i="1"/>
  <c r="N142" i="1"/>
  <c r="N143" i="1"/>
  <c r="N144" i="1"/>
  <c r="N152" i="1"/>
  <c r="N157" i="1"/>
  <c r="N158" i="1"/>
  <c r="N160" i="1"/>
  <c r="N186" i="1"/>
  <c r="N185" i="1"/>
  <c r="N190" i="1"/>
  <c r="N191" i="1"/>
  <c r="M118" i="1"/>
  <c r="M53" i="1"/>
  <c r="M36" i="1"/>
  <c r="M180" i="1"/>
  <c r="N180" i="1" s="1"/>
  <c r="M217" i="1" l="1"/>
  <c r="M235" i="1" s="1"/>
  <c r="L73" i="1"/>
  <c r="F203" i="1" l="1"/>
  <c r="L203" i="1" l="1"/>
  <c r="K203" i="1"/>
  <c r="J203" i="1"/>
  <c r="I203" i="1"/>
  <c r="H203" i="1"/>
  <c r="G203" i="1"/>
  <c r="E203" i="1"/>
  <c r="G118" i="1" l="1"/>
  <c r="L212" i="1" l="1"/>
  <c r="L200" i="1"/>
  <c r="L162" i="1"/>
  <c r="L118" i="1"/>
  <c r="L36" i="1"/>
  <c r="K200" i="1"/>
  <c r="K183" i="1"/>
  <c r="K162" i="1"/>
  <c r="K118" i="1"/>
  <c r="K53" i="1"/>
  <c r="K36" i="1"/>
  <c r="K29" i="1"/>
  <c r="J118" i="1"/>
  <c r="J162" i="1"/>
  <c r="J183" i="1"/>
  <c r="J212" i="1"/>
  <c r="J200" i="1"/>
  <c r="J73" i="1"/>
  <c r="J53" i="1"/>
  <c r="J36" i="1"/>
  <c r="J29" i="1"/>
  <c r="I212" i="1"/>
  <c r="I183" i="1"/>
  <c r="N183" i="1" s="1"/>
  <c r="I118" i="1"/>
  <c r="I73" i="1"/>
  <c r="I53" i="1"/>
  <c r="I36" i="1"/>
  <c r="I29" i="1"/>
  <c r="H118" i="1"/>
  <c r="H212" i="1"/>
  <c r="H200" i="1"/>
  <c r="H162" i="1"/>
  <c r="H73" i="1"/>
  <c r="H53" i="1"/>
  <c r="H36" i="1"/>
  <c r="H29" i="1"/>
  <c r="G212" i="1"/>
  <c r="G200" i="1"/>
  <c r="G162" i="1"/>
  <c r="G73" i="1"/>
  <c r="G36" i="1"/>
  <c r="G29" i="1"/>
  <c r="F212" i="1"/>
  <c r="F162" i="1"/>
  <c r="F118" i="1"/>
  <c r="H217" i="1" l="1"/>
  <c r="H235" i="1" s="1"/>
  <c r="L217" i="1"/>
  <c r="I217" i="1"/>
  <c r="I235" i="1" s="1"/>
  <c r="J217" i="1"/>
  <c r="J235" i="1" s="1"/>
  <c r="G217" i="1"/>
  <c r="G235" i="1" s="1"/>
  <c r="K217" i="1"/>
  <c r="K235" i="1" s="1"/>
  <c r="F73" i="1"/>
  <c r="F53" i="1"/>
  <c r="F36" i="1"/>
  <c r="F29" i="1"/>
  <c r="E29" i="1"/>
  <c r="E36" i="1"/>
  <c r="E53" i="1"/>
  <c r="E73" i="1"/>
  <c r="E118" i="1"/>
  <c r="N118" i="1" s="1"/>
  <c r="E128" i="1"/>
  <c r="N128" i="1" s="1"/>
  <c r="E162" i="1"/>
  <c r="N162" i="1" s="1"/>
  <c r="E200" i="1"/>
  <c r="N200" i="1" s="1"/>
  <c r="E212" i="1"/>
  <c r="N212" i="1" s="1"/>
  <c r="N29" i="1" l="1"/>
  <c r="N53" i="1"/>
  <c r="N36" i="1"/>
  <c r="N73" i="1"/>
  <c r="F217" i="1"/>
  <c r="F235" i="1" s="1"/>
  <c r="E217" i="1"/>
  <c r="E235" i="1" s="1"/>
  <c r="N217" i="1" l="1"/>
  <c r="N235" i="1" s="1"/>
  <c r="N30" i="1"/>
  <c r="N164" i="1" l="1"/>
  <c r="N163" i="1"/>
  <c r="N156" i="1"/>
  <c r="N155" i="1"/>
  <c r="N149" i="1"/>
  <c r="N146" i="1"/>
  <c r="N140" i="1"/>
  <c r="N106" i="1"/>
  <c r="N97" i="1"/>
  <c r="N65" i="1"/>
  <c r="N63" i="1"/>
  <c r="N62" i="1"/>
  <c r="N54" i="1"/>
  <c r="N48" i="1"/>
  <c r="N46" i="1"/>
  <c r="N37" i="1"/>
  <c r="L235" i="1"/>
</calcChain>
</file>

<file path=xl/comments1.xml><?xml version="1.0" encoding="utf-8"?>
<comments xmlns="http://schemas.openxmlformats.org/spreadsheetml/2006/main">
  <authors>
    <author>Računovodstvo</author>
  </authors>
  <commentList>
    <comment ref="K20" authorId="0" shapeId="0">
      <text>
        <r>
          <rPr>
            <b/>
            <sz val="9"/>
            <color indexed="81"/>
            <rFont val="Segoe UI"/>
            <charset val="1"/>
          </rPr>
          <t>Računovodstvo: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<sst xmlns="http://schemas.openxmlformats.org/spreadsheetml/2006/main" count="376" uniqueCount="273">
  <si>
    <t>R0986</t>
  </si>
  <si>
    <t>R0988</t>
  </si>
  <si>
    <t>R0989</t>
  </si>
  <si>
    <t>KONTO</t>
  </si>
  <si>
    <t>Službena putovanja</t>
  </si>
  <si>
    <t>R0987</t>
  </si>
  <si>
    <t>Stručno usavršavanje</t>
  </si>
  <si>
    <t>R0990</t>
  </si>
  <si>
    <t>Energija</t>
  </si>
  <si>
    <t>R0992</t>
  </si>
  <si>
    <t>R0993</t>
  </si>
  <si>
    <t>R0995</t>
  </si>
  <si>
    <t>R0996</t>
  </si>
  <si>
    <t>Komunalne usluge</t>
  </si>
  <si>
    <t>R0997</t>
  </si>
  <si>
    <t>Zakupnine i najamnine</t>
  </si>
  <si>
    <t>R0998</t>
  </si>
  <si>
    <t>R0999</t>
  </si>
  <si>
    <t>R1000</t>
  </si>
  <si>
    <t>Računalne usluge</t>
  </si>
  <si>
    <t>R1001</t>
  </si>
  <si>
    <t>Ostale usluge</t>
  </si>
  <si>
    <t>R1002</t>
  </si>
  <si>
    <t>Premije osiguranja</t>
  </si>
  <si>
    <t>R1003</t>
  </si>
  <si>
    <t>Reprezentacija</t>
  </si>
  <si>
    <t>R1004</t>
  </si>
  <si>
    <t>R1005</t>
  </si>
  <si>
    <t>R1006</t>
  </si>
  <si>
    <t>R1007</t>
  </si>
  <si>
    <t>R2074</t>
  </si>
  <si>
    <t>R2076</t>
  </si>
  <si>
    <t>Zatezne kamate</t>
  </si>
  <si>
    <t>R0991</t>
  </si>
  <si>
    <t>R0994</t>
  </si>
  <si>
    <t>R2075</t>
  </si>
  <si>
    <t>R4347</t>
  </si>
  <si>
    <t>Pristojbe i naknade</t>
  </si>
  <si>
    <t>R2077</t>
  </si>
  <si>
    <t>Knjige</t>
  </si>
  <si>
    <t>UKUPNO PLANIRANO  DECENTRAL.</t>
  </si>
  <si>
    <t>VLASTITI PRIHODI</t>
  </si>
  <si>
    <t>PRIHODI ZA POSEBNE NAMJENE</t>
  </si>
  <si>
    <t>POMOĆI</t>
  </si>
  <si>
    <t>POMOĆI EU</t>
  </si>
  <si>
    <t>DONACIJE</t>
  </si>
  <si>
    <t>UKUPNO</t>
  </si>
  <si>
    <t>Plaće za redovan rad</t>
  </si>
  <si>
    <t>POZIC.</t>
  </si>
  <si>
    <t xml:space="preserve">                NAZIV KONTA</t>
  </si>
  <si>
    <t>Materijal i sirovine</t>
  </si>
  <si>
    <t>R4566-01</t>
  </si>
  <si>
    <t>R3050</t>
  </si>
  <si>
    <t>R1016</t>
  </si>
  <si>
    <t>R4570</t>
  </si>
  <si>
    <t>R1011</t>
  </si>
  <si>
    <t>R2353</t>
  </si>
  <si>
    <t>R2121</t>
  </si>
  <si>
    <t>R4569</t>
  </si>
  <si>
    <t>R2522</t>
  </si>
  <si>
    <t>R2444-01</t>
  </si>
  <si>
    <t>R1008</t>
  </si>
  <si>
    <t>R2444</t>
  </si>
  <si>
    <t>R4621</t>
  </si>
  <si>
    <t>R4562-01</t>
  </si>
  <si>
    <t>R2078</t>
  </si>
  <si>
    <t>R4563-01</t>
  </si>
  <si>
    <t>R4563</t>
  </si>
  <si>
    <t>R2523</t>
  </si>
  <si>
    <t>R4564-01</t>
  </si>
  <si>
    <t>R4564</t>
  </si>
  <si>
    <t>R4622</t>
  </si>
  <si>
    <t>R4597</t>
  </si>
  <si>
    <t>R2351</t>
  </si>
  <si>
    <t>R2420</t>
  </si>
  <si>
    <t>R2122.1</t>
  </si>
  <si>
    <t>R4607</t>
  </si>
  <si>
    <t>R3907</t>
  </si>
  <si>
    <t>R2671</t>
  </si>
  <si>
    <t>R2350</t>
  </si>
  <si>
    <t>R2520</t>
  </si>
  <si>
    <t>R2958</t>
  </si>
  <si>
    <t>R2117</t>
  </si>
  <si>
    <t>R4567</t>
  </si>
  <si>
    <t>R1009</t>
  </si>
  <si>
    <t>R4610</t>
  </si>
  <si>
    <t>R4568</t>
  </si>
  <si>
    <t>R1010</t>
  </si>
  <si>
    <t>R2521</t>
  </si>
  <si>
    <t>R2118</t>
  </si>
  <si>
    <t>R2969</t>
  </si>
  <si>
    <t>R2079</t>
  </si>
  <si>
    <t>R2625</t>
  </si>
  <si>
    <t>R2680</t>
  </si>
  <si>
    <t>R4181</t>
  </si>
  <si>
    <t>R4612</t>
  </si>
  <si>
    <t>R2647</t>
  </si>
  <si>
    <t>R2957</t>
  </si>
  <si>
    <t>R4613</t>
  </si>
  <si>
    <t>R4614</t>
  </si>
  <si>
    <t>R2080</t>
  </si>
  <si>
    <t>R1015</t>
  </si>
  <si>
    <t>R3018</t>
  </si>
  <si>
    <t>R2122.3</t>
  </si>
  <si>
    <t>R4615</t>
  </si>
  <si>
    <t>R2087</t>
  </si>
  <si>
    <t>R2352</t>
  </si>
  <si>
    <t>R3173</t>
  </si>
  <si>
    <t>R2882</t>
  </si>
  <si>
    <t>R3851</t>
  </si>
  <si>
    <t>R4616</t>
  </si>
  <si>
    <t>R3620</t>
  </si>
  <si>
    <t>R4162</t>
  </si>
  <si>
    <t>R2519</t>
  </si>
  <si>
    <t>R2693</t>
  </si>
  <si>
    <t>R4617</t>
  </si>
  <si>
    <t>R4618</t>
  </si>
  <si>
    <t>Članarine i norme</t>
  </si>
  <si>
    <t>R4619</t>
  </si>
  <si>
    <t>R2081</t>
  </si>
  <si>
    <t>R3019</t>
  </si>
  <si>
    <t>R4620</t>
  </si>
  <si>
    <t>R2084</t>
  </si>
  <si>
    <t>R2488</t>
  </si>
  <si>
    <t>R2956</t>
  </si>
  <si>
    <t>R1017</t>
  </si>
  <si>
    <t>R1012</t>
  </si>
  <si>
    <t>R2676</t>
  </si>
  <si>
    <t>R2649</t>
  </si>
  <si>
    <t>R2122.4</t>
  </si>
  <si>
    <t>R2124</t>
  </si>
  <si>
    <t>R4637</t>
  </si>
  <si>
    <t>R2082</t>
  </si>
  <si>
    <t>R2083</t>
  </si>
  <si>
    <t>R2667</t>
  </si>
  <si>
    <t>R3870</t>
  </si>
  <si>
    <t>R4623</t>
  </si>
  <si>
    <t>R2814</t>
  </si>
  <si>
    <t>R2086</t>
  </si>
  <si>
    <t>R2626</t>
  </si>
  <si>
    <t>POMOĆI EU PROJEKT RCK           5.1.</t>
  </si>
  <si>
    <t>Intelekt. i osobne usluge</t>
  </si>
  <si>
    <t>Stručno usavršav. zaposl.</t>
  </si>
  <si>
    <t>R3007</t>
  </si>
  <si>
    <t>R4608</t>
  </si>
  <si>
    <t>R4609</t>
  </si>
  <si>
    <t>R4611</t>
  </si>
  <si>
    <t>POMOĆI EU PROJEKT RCK              5.0.</t>
  </si>
  <si>
    <t>Doprinosi na plaće</t>
  </si>
  <si>
    <t>Rashodi za usluge</t>
  </si>
  <si>
    <t>Ostali financijski rashodi</t>
  </si>
  <si>
    <t>Postrojenja i oprema</t>
  </si>
  <si>
    <t>Prijevozna sredstva</t>
  </si>
  <si>
    <t>DRŽ.PRORAČUN TEKUĆE POMOĆI OD MZO</t>
  </si>
  <si>
    <t xml:space="preserve">   </t>
  </si>
  <si>
    <t>RAVNATELJICA:</t>
  </si>
  <si>
    <t>R0986-02</t>
  </si>
  <si>
    <t>R4727</t>
  </si>
  <si>
    <t>Poslovni objekti</t>
  </si>
  <si>
    <t>Ost. instr. uređ. i stroj.</t>
  </si>
  <si>
    <t>Ur.str. i opr. za ost.nam.</t>
  </si>
  <si>
    <t>Ost.nesp. rashodi poslov.</t>
  </si>
  <si>
    <t>Nak.tr.osob. izvan rad.od.</t>
  </si>
  <si>
    <t>Nak.za prij.,r. na ter.i od.ž</t>
  </si>
  <si>
    <t>Rash. za materij.i energiju</t>
  </si>
  <si>
    <t>Ured. mat.i ost.mat.rash.</t>
  </si>
  <si>
    <t>Ured.i mat.i ost.mat.rash.</t>
  </si>
  <si>
    <t>Služb.,rad. i zaš.odj. i ob.</t>
  </si>
  <si>
    <t>Usl.telef.,pošte i prijev.</t>
  </si>
  <si>
    <t>Usl. telef.,pošte i prijev.</t>
  </si>
  <si>
    <t>Zdravstv. i veter. usluge</t>
  </si>
  <si>
    <t>Ost. nesp .rash. poslov.</t>
  </si>
  <si>
    <t>Ost. nesp. rashodi posl.</t>
  </si>
  <si>
    <t>Ost.tr.nuž.za ost.n.pl.i pr.</t>
  </si>
  <si>
    <t>Ost.i nesp. rash. poslov.</t>
  </si>
  <si>
    <t>Ost.nesp. Rash. poslov.</t>
  </si>
  <si>
    <t>Ost. nesp. rash. poslov.</t>
  </si>
  <si>
    <t>Ured. oprema i namješ.</t>
  </si>
  <si>
    <t>Bank.usl.i usl. plat.prom.</t>
  </si>
  <si>
    <t>Ured.oprema i namješ.</t>
  </si>
  <si>
    <t>Ured. oprema i namješ.j</t>
  </si>
  <si>
    <t>Uređ.,str. i opr. za ost.n.</t>
  </si>
  <si>
    <t>Prijev. Sredst. u cest.pr.</t>
  </si>
  <si>
    <t>Dod.ulag.na postrj.i opr.</t>
  </si>
  <si>
    <t>Dod.ulag.na građ.objekt.</t>
  </si>
  <si>
    <t>Dod.ulag.na post.i opr.</t>
  </si>
  <si>
    <t>Dod.ulag.na post.j.i opr.</t>
  </si>
  <si>
    <t>Usl.tekuć. i invest. održ.</t>
  </si>
  <si>
    <t>Usl. promidž. i informir.</t>
  </si>
  <si>
    <t>Sitni inven. i auto gume</t>
  </si>
  <si>
    <t>Mat.i dij.za tek.i inv. od.</t>
  </si>
  <si>
    <t>Dopr. za obv. zdravstv.o.</t>
  </si>
  <si>
    <t>Nakn. trošk. zaposlen.</t>
  </si>
  <si>
    <t>Ost. rashodi za zaposl.</t>
  </si>
  <si>
    <t>Ostali rash. za zaposl.</t>
  </si>
  <si>
    <t>Plaće za prekovr. rad</t>
  </si>
  <si>
    <t>PROGRAM: 6000 ODGOJ I OBRAZOVANJE</t>
  </si>
  <si>
    <t>AKTIVNOST: A600004 SREDNJE ŠKOLSTVO</t>
  </si>
  <si>
    <t>FUNKCIJSKA KLASIFIKACIJA: 0922 SREDNJOŠKOLSKO OBRAZOVANJE</t>
  </si>
  <si>
    <t>OIB: 38494301642</t>
  </si>
  <si>
    <t>TEHNIČKA ŠKOLA SLAVONSKI BROD, 17835</t>
  </si>
  <si>
    <t>IZVORI FINANCIRANJA:</t>
  </si>
  <si>
    <t>GLAVNI PROGRAM:  A05 OBRAZOVANJE, ŠPORT I KULTURA</t>
  </si>
  <si>
    <t>Aktivnost</t>
  </si>
  <si>
    <t>A600014 Projekt "Školska shema"</t>
  </si>
  <si>
    <t>"ŠKOLSKA  SHEMA"</t>
  </si>
  <si>
    <t>1.1.                      OPĆI PRIHODI        I PRIMICI</t>
  </si>
  <si>
    <t>R4855</t>
  </si>
  <si>
    <t>Dopr.za obv.os.u sluč.nez.</t>
  </si>
  <si>
    <t>R4856</t>
  </si>
  <si>
    <t>Troškovi sudskih postup.</t>
  </si>
  <si>
    <t>R4857</t>
  </si>
  <si>
    <t>R2123</t>
  </si>
  <si>
    <t>R4846</t>
  </si>
  <si>
    <t>R4785</t>
  </si>
  <si>
    <t>Tek.pom.pr.kor.ŽP pr.EU</t>
  </si>
  <si>
    <t>R4784</t>
  </si>
  <si>
    <t>Tek.prijen.izm.PK istog pr</t>
  </si>
  <si>
    <t>R4784-1</t>
  </si>
  <si>
    <t>Tek.donacije iz EU sredst.</t>
  </si>
  <si>
    <t>R4814</t>
  </si>
  <si>
    <t>Licence</t>
  </si>
  <si>
    <t>R4764</t>
  </si>
  <si>
    <t>R4845</t>
  </si>
  <si>
    <t>R4765</t>
  </si>
  <si>
    <t>R4813</t>
  </si>
  <si>
    <t>R4767</t>
  </si>
  <si>
    <t>R4766</t>
  </si>
  <si>
    <t>R4768</t>
  </si>
  <si>
    <t>R4769</t>
  </si>
  <si>
    <t>R4770</t>
  </si>
  <si>
    <t>R4771</t>
  </si>
  <si>
    <t>R4772</t>
  </si>
  <si>
    <t>R4773</t>
  </si>
  <si>
    <t>R4773-1</t>
  </si>
  <si>
    <t>R4774</t>
  </si>
  <si>
    <t>R4775</t>
  </si>
  <si>
    <t>R4776</t>
  </si>
  <si>
    <t>Pom.tem.prijen.EU sred.</t>
  </si>
  <si>
    <t>Prij.izm,pror.kor.ist.pror.</t>
  </si>
  <si>
    <t>Tekuće donacije</t>
  </si>
  <si>
    <t>Nematerijalna imovina</t>
  </si>
  <si>
    <t>5.3.               POMOĆI T600028</t>
  </si>
  <si>
    <t>5.3.               POMOĆI K600034</t>
  </si>
  <si>
    <t>5.3.               POMOĆI A600010</t>
  </si>
  <si>
    <t>3.1.        VLASTITA                SREDSTVA A600007</t>
  </si>
  <si>
    <r>
      <rPr>
        <sz val="8"/>
        <color theme="1"/>
        <rFont val="Calibri"/>
        <family val="2"/>
        <charset val="238"/>
        <scheme val="minor"/>
      </rPr>
      <t xml:space="preserve">5.2.       DECENTRALIZ.     SREDSTVA A600004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</si>
  <si>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4.2.               PRIHODI ZA POSEB.NAMJ. A600007</t>
  </si>
  <si>
    <t xml:space="preserve">5.3.              POMOĆI A600007 </t>
  </si>
  <si>
    <t>6.2.               DONACIJE A600007</t>
  </si>
  <si>
    <t>Nakn.članovima povjer.</t>
  </si>
  <si>
    <t>Rashodi za zaposlene</t>
  </si>
  <si>
    <t xml:space="preserve">                EUR</t>
  </si>
  <si>
    <r>
      <rPr>
        <b/>
        <sz val="9"/>
        <color theme="1"/>
        <rFont val="Calibri"/>
        <family val="2"/>
        <charset val="238"/>
        <scheme val="minor"/>
      </rPr>
      <t>UKUPNO RASH.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2023.</t>
    </r>
  </si>
  <si>
    <t xml:space="preserve">                                                                                FINANCIJSKI PLAN ZA 2023. GODINU - RASHODI</t>
  </si>
  <si>
    <t>U Slavonskom Brodu, 28. 12. 2022.</t>
  </si>
  <si>
    <t>R4607-01</t>
  </si>
  <si>
    <t>R4611-01</t>
  </si>
  <si>
    <t>R4613-01</t>
  </si>
  <si>
    <t>R4615-01</t>
  </si>
  <si>
    <t>R4616-01</t>
  </si>
  <si>
    <t>Nakn.tr.osob.izvan.rad.o.</t>
  </si>
  <si>
    <t>R4617-01</t>
  </si>
  <si>
    <t>R4620-01</t>
  </si>
  <si>
    <t>Ost.nesp.rashodi poslov.</t>
  </si>
  <si>
    <t>R4637-01</t>
  </si>
  <si>
    <t>R4727-01</t>
  </si>
  <si>
    <t>Uređ.,stroj.i opr.za ost.n.</t>
  </si>
  <si>
    <t>Uredska oprema i namj.</t>
  </si>
  <si>
    <t>SVEUKUPNO:</t>
  </si>
  <si>
    <t>Namirnice (voće za učen.)</t>
  </si>
  <si>
    <t>UKUPNO OPĆI PR.I PRIM. BPŽ ZA RCK 5.1.</t>
  </si>
  <si>
    <t xml:space="preserve">                Vikica Lukić, dipl. inž. 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</si>
</sst>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Border="1"/>
    <xf numFmtId="0" fontId="0" fillId="0" borderId="5" xfId="0" applyBorder="1"/>
    <xf numFmtId="4" fontId="0" fillId="0" borderId="0" xfId="0" applyNumberFormat="1" applyFont="1"/>
    <xf numFmtId="0" fontId="0" fillId="0" borderId="0" xfId="0" applyFont="1" applyBorder="1"/>
    <xf numFmtId="4" fontId="0" fillId="0" borderId="0" xfId="0" applyNumberFormat="1" applyFont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7" xfId="0" applyFont="1" applyFill="1" applyBorder="1" applyAlignment="1"/>
    <xf numFmtId="0" fontId="10" fillId="2" borderId="9" xfId="0" applyFont="1" applyFill="1" applyBorder="1"/>
    <xf numFmtId="0" fontId="11" fillId="2" borderId="7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1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4" xfId="0" applyFont="1" applyFill="1" applyBorder="1" applyAlignment="1">
      <alignment horizontal="center"/>
    </xf>
    <xf numFmtId="4" fontId="6" fillId="0" borderId="0" xfId="0" applyNumberFormat="1" applyFont="1"/>
    <xf numFmtId="0" fontId="0" fillId="0" borderId="1" xfId="0" applyFont="1" applyBorder="1"/>
    <xf numFmtId="0" fontId="7" fillId="0" borderId="1" xfId="0" applyFont="1" applyBorder="1"/>
    <xf numFmtId="4" fontId="0" fillId="0" borderId="1" xfId="0" applyNumberFormat="1" applyFont="1" applyBorder="1"/>
    <xf numFmtId="0" fontId="6" fillId="0" borderId="1" xfId="0" applyFont="1" applyBorder="1"/>
    <xf numFmtId="43" fontId="10" fillId="2" borderId="0" xfId="0" applyNumberFormat="1" applyFont="1" applyFill="1" applyBorder="1" applyAlignment="1">
      <alignment horizontal="right" wrapText="1"/>
    </xf>
    <xf numFmtId="43" fontId="10" fillId="2" borderId="0" xfId="1" applyFont="1" applyFill="1" applyBorder="1" applyAlignment="1">
      <alignment horizontal="right" wrapText="1"/>
    </xf>
    <xf numFmtId="2" fontId="10" fillId="2" borderId="0" xfId="0" applyNumberFormat="1" applyFont="1" applyFill="1" applyBorder="1" applyAlignment="1">
      <alignment horizontal="right" wrapText="1"/>
    </xf>
    <xf numFmtId="0" fontId="3" fillId="2" borderId="0" xfId="0" applyFont="1" applyFill="1"/>
    <xf numFmtId="4" fontId="3" fillId="2" borderId="0" xfId="0" applyNumberFormat="1" applyFont="1" applyFill="1"/>
    <xf numFmtId="0" fontId="0" fillId="2" borderId="0" xfId="0" applyFont="1" applyFill="1"/>
    <xf numFmtId="4" fontId="0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44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6" fillId="2" borderId="9" xfId="0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center"/>
    </xf>
    <xf numFmtId="43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11" xfId="0" applyNumberFormat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9" xfId="0" applyFont="1" applyFill="1" applyBorder="1"/>
    <xf numFmtId="43" fontId="6" fillId="2" borderId="1" xfId="2" applyNumberFormat="1" applyFont="1" applyFill="1" applyBorder="1" applyAlignment="1">
      <alignment horizontal="right" wrapText="1"/>
    </xf>
    <xf numFmtId="43" fontId="6" fillId="2" borderId="1" xfId="0" applyNumberFormat="1" applyFont="1" applyFill="1" applyBorder="1" applyAlignment="1">
      <alignment horizontal="right" wrapText="1"/>
    </xf>
    <xf numFmtId="43" fontId="6" fillId="2" borderId="1" xfId="1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43" fontId="10" fillId="2" borderId="11" xfId="0" applyNumberFormat="1" applyFont="1" applyFill="1" applyBorder="1" applyAlignment="1">
      <alignment horizontal="right" wrapText="1"/>
    </xf>
    <xf numFmtId="43" fontId="6" fillId="2" borderId="10" xfId="2" applyNumberFormat="1" applyFont="1" applyFill="1" applyBorder="1" applyAlignment="1">
      <alignment horizontal="right" wrapText="1"/>
    </xf>
    <xf numFmtId="43" fontId="6" fillId="2" borderId="10" xfId="0" applyNumberFormat="1" applyFont="1" applyFill="1" applyBorder="1" applyAlignment="1">
      <alignment horizontal="right" wrapText="1"/>
    </xf>
    <xf numFmtId="2" fontId="6" fillId="2" borderId="1" xfId="1" applyNumberFormat="1" applyFont="1" applyFill="1" applyBorder="1" applyAlignment="1">
      <alignment horizontal="right" wrapText="1"/>
    </xf>
    <xf numFmtId="2" fontId="10" fillId="2" borderId="11" xfId="0" applyNumberFormat="1" applyFont="1" applyFill="1" applyBorder="1" applyAlignment="1">
      <alignment horizontal="right" wrapText="1"/>
    </xf>
    <xf numFmtId="43" fontId="6" fillId="2" borderId="11" xfId="1" applyFont="1" applyFill="1" applyBorder="1" applyAlignment="1">
      <alignment horizontal="right" wrapText="1"/>
    </xf>
    <xf numFmtId="2" fontId="6" fillId="2" borderId="1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43" fontId="10" fillId="2" borderId="10" xfId="2" applyNumberFormat="1" applyFont="1" applyFill="1" applyBorder="1" applyAlignment="1">
      <alignment horizontal="right" wrapText="1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1" applyNumberFormat="1" applyFont="1" applyFill="1" applyBorder="1" applyAlignment="1">
      <alignment horizontal="right" wrapText="1"/>
    </xf>
    <xf numFmtId="43" fontId="10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43" fontId="6" fillId="2" borderId="11" xfId="0" applyNumberFormat="1" applyFont="1" applyFill="1" applyBorder="1" applyAlignment="1">
      <alignment horizontal="right" wrapText="1"/>
    </xf>
    <xf numFmtId="43" fontId="10" fillId="2" borderId="11" xfId="1" applyFont="1" applyFill="1" applyBorder="1" applyAlignment="1">
      <alignment horizontal="right" wrapText="1"/>
    </xf>
    <xf numFmtId="2" fontId="10" fillId="2" borderId="10" xfId="2" applyNumberFormat="1" applyFont="1" applyFill="1" applyBorder="1" applyAlignment="1">
      <alignment horizontal="right" wrapText="1"/>
    </xf>
    <xf numFmtId="43" fontId="10" fillId="2" borderId="10" xfId="0" applyNumberFormat="1" applyFont="1" applyFill="1" applyBorder="1" applyAlignment="1">
      <alignment horizontal="right" wrapText="1"/>
    </xf>
    <xf numFmtId="43" fontId="6" fillId="2" borderId="10" xfId="2" applyNumberFormat="1" applyFont="1" applyFill="1" applyBorder="1" applyAlignment="1">
      <alignment horizontal="right"/>
    </xf>
    <xf numFmtId="43" fontId="6" fillId="2" borderId="1" xfId="2" applyNumberFormat="1" applyFont="1" applyFill="1" applyBorder="1" applyAlignment="1">
      <alignment horizontal="right"/>
    </xf>
    <xf numFmtId="0" fontId="6" fillId="2" borderId="11" xfId="0" applyFont="1" applyFill="1" applyBorder="1"/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/>
    <xf numFmtId="2" fontId="10" fillId="2" borderId="1" xfId="2" applyNumberFormat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wrapText="1"/>
    </xf>
    <xf numFmtId="43" fontId="10" fillId="2" borderId="0" xfId="0" applyNumberFormat="1" applyFont="1" applyFill="1" applyAlignment="1">
      <alignment horizontal="right" wrapText="1"/>
    </xf>
    <xf numFmtId="0" fontId="6" fillId="2" borderId="10" xfId="0" applyFont="1" applyFill="1" applyBorder="1"/>
    <xf numFmtId="43" fontId="6" fillId="2" borderId="1" xfId="1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43" fontId="6" fillId="2" borderId="0" xfId="0" applyNumberFormat="1" applyFont="1" applyFill="1" applyAlignment="1">
      <alignment horizontal="right" wrapText="1"/>
    </xf>
    <xf numFmtId="43" fontId="6" fillId="2" borderId="9" xfId="2" applyNumberFormat="1" applyFont="1" applyFill="1" applyBorder="1" applyAlignment="1">
      <alignment horizontal="right"/>
    </xf>
    <xf numFmtId="0" fontId="6" fillId="2" borderId="4" xfId="0" applyFont="1" applyFill="1" applyBorder="1"/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43" fontId="6" fillId="2" borderId="10" xfId="1" applyFont="1" applyFill="1" applyBorder="1" applyAlignment="1">
      <alignment horizontal="right" wrapText="1"/>
    </xf>
    <xf numFmtId="2" fontId="10" fillId="2" borderId="10" xfId="1" applyNumberFormat="1" applyFont="1" applyFill="1" applyBorder="1" applyAlignment="1">
      <alignment horizontal="right" wrapText="1"/>
    </xf>
    <xf numFmtId="43" fontId="10" fillId="2" borderId="10" xfId="1" applyFont="1" applyFill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right" wrapText="1"/>
    </xf>
    <xf numFmtId="2" fontId="10" fillId="2" borderId="6" xfId="2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right" wrapText="1"/>
    </xf>
    <xf numFmtId="0" fontId="6" fillId="2" borderId="2" xfId="0" applyFont="1" applyFill="1" applyBorder="1"/>
    <xf numFmtId="2" fontId="6" fillId="2" borderId="10" xfId="1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2" fontId="6" fillId="2" borderId="11" xfId="1" applyNumberFormat="1" applyFont="1" applyFill="1" applyBorder="1" applyAlignment="1"/>
    <xf numFmtId="0" fontId="6" fillId="2" borderId="3" xfId="0" applyFont="1" applyFill="1" applyBorder="1"/>
    <xf numFmtId="2" fontId="10" fillId="2" borderId="10" xfId="0" applyNumberFormat="1" applyFont="1" applyFill="1" applyBorder="1" applyAlignment="1"/>
    <xf numFmtId="2" fontId="10" fillId="2" borderId="1" xfId="0" applyNumberFormat="1" applyFont="1" applyFill="1" applyBorder="1" applyAlignment="1">
      <alignment horizontal="right"/>
    </xf>
    <xf numFmtId="43" fontId="6" fillId="2" borderId="1" xfId="0" applyNumberFormat="1" applyFont="1" applyFill="1" applyBorder="1" applyAlignment="1"/>
    <xf numFmtId="2" fontId="6" fillId="2" borderId="1" xfId="0" applyNumberFormat="1" applyFont="1" applyFill="1" applyBorder="1" applyAlignment="1"/>
    <xf numFmtId="2" fontId="6" fillId="2" borderId="1" xfId="0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7" fillId="2" borderId="0" xfId="0" applyFont="1" applyFill="1"/>
    <xf numFmtId="4" fontId="7" fillId="2" borderId="0" xfId="0" applyNumberFormat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43" fontId="11" fillId="2" borderId="0" xfId="2" applyNumberFormat="1" applyFont="1" applyFill="1" applyBorder="1" applyAlignment="1">
      <alignment horizontal="right" wrapText="1"/>
    </xf>
    <xf numFmtId="43" fontId="7" fillId="2" borderId="0" xfId="2" applyNumberFormat="1" applyFont="1" applyFill="1" applyBorder="1" applyAlignment="1">
      <alignment horizontal="right" wrapText="1"/>
    </xf>
    <xf numFmtId="0" fontId="11" fillId="0" borderId="0" xfId="0" applyFont="1"/>
    <xf numFmtId="0" fontId="7" fillId="0" borderId="0" xfId="0" applyFont="1"/>
    <xf numFmtId="2" fontId="6" fillId="2" borderId="1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43" fontId="10" fillId="2" borderId="0" xfId="1" applyFont="1" applyFill="1" applyAlignment="1">
      <alignment horizontal="right" wrapText="1"/>
    </xf>
    <xf numFmtId="0" fontId="10" fillId="2" borderId="1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3" fontId="10" fillId="2" borderId="11" xfId="2" applyNumberFormat="1" applyFont="1" applyFill="1" applyBorder="1" applyAlignment="1">
      <alignment horizontal="right"/>
    </xf>
    <xf numFmtId="0" fontId="0" fillId="0" borderId="12" xfId="0" applyBorder="1"/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2" fontId="10" fillId="2" borderId="11" xfId="1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43" fontId="6" fillId="2" borderId="6" xfId="2" applyNumberFormat="1" applyFont="1" applyFill="1" applyBorder="1" applyAlignment="1">
      <alignment horizontal="right"/>
    </xf>
    <xf numFmtId="2" fontId="6" fillId="2" borderId="11" xfId="1" applyNumberFormat="1" applyFont="1" applyFill="1" applyBorder="1" applyAlignment="1">
      <alignment horizontal="right" wrapText="1"/>
    </xf>
    <xf numFmtId="43" fontId="10" fillId="2" borderId="1" xfId="2" applyNumberFormat="1" applyFont="1" applyFill="1" applyBorder="1" applyAlignment="1">
      <alignment horizontal="right"/>
    </xf>
    <xf numFmtId="2" fontId="10" fillId="2" borderId="1" xfId="1" applyNumberFormat="1" applyFont="1" applyFill="1" applyBorder="1" applyAlignment="1"/>
    <xf numFmtId="2" fontId="10" fillId="2" borderId="1" xfId="0" applyNumberFormat="1" applyFont="1" applyFill="1" applyBorder="1" applyAlignment="1">
      <alignment wrapText="1"/>
    </xf>
    <xf numFmtId="0" fontId="11" fillId="2" borderId="7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2" fillId="2" borderId="7" xfId="0" applyFont="1" applyFill="1" applyBorder="1"/>
    <xf numFmtId="4" fontId="10" fillId="0" borderId="1" xfId="0" applyNumberFormat="1" applyFont="1" applyBorder="1"/>
    <xf numFmtId="43" fontId="10" fillId="0" borderId="1" xfId="1" applyFont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0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43" fontId="6" fillId="2" borderId="0" xfId="2" applyNumberFormat="1" applyFont="1" applyFill="1" applyBorder="1" applyAlignment="1">
      <alignment horizontal="right" wrapText="1"/>
    </xf>
    <xf numFmtId="43" fontId="6" fillId="2" borderId="0" xfId="0" applyNumberFormat="1" applyFont="1" applyFill="1" applyBorder="1" applyAlignment="1">
      <alignment horizontal="right" wrapText="1"/>
    </xf>
    <xf numFmtId="43" fontId="6" fillId="2" borderId="0" xfId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0" fillId="0" borderId="4" xfId="0" applyFont="1" applyBorder="1"/>
    <xf numFmtId="0" fontId="7" fillId="0" borderId="7" xfId="0" applyFont="1" applyBorder="1"/>
    <xf numFmtId="0" fontId="6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4" fontId="10" fillId="0" borderId="10" xfId="0" applyNumberFormat="1" applyFont="1" applyBorder="1"/>
    <xf numFmtId="4" fontId="0" fillId="0" borderId="10" xfId="0" applyNumberFormat="1" applyFont="1" applyBorder="1"/>
    <xf numFmtId="0" fontId="10" fillId="2" borderId="7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colors>
    <mruColors>
      <color rgb="FFFFCCFF"/>
      <color rgb="FFFF99FF"/>
      <color rgb="FFFF9999"/>
      <color rgb="FFC9F1FF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62"/>
  <sheetViews>
    <sheetView tabSelected="1" topLeftCell="A225" zoomScale="145" zoomScaleNormal="145" workbookViewId="0">
      <selection activeCell="D239" sqref="D239"/>
    </sheetView>
  </sheetViews>
  <sheetFormatPr defaultRowHeight="14.4" x14ac:dyDescent="0.3"/>
  <cols>
    <col min="1" max="1" width="6" customWidth="1"/>
    <col min="2" max="2" width="4.88671875" customWidth="1"/>
    <col min="4" max="4" width="6.77734375" customWidth="1"/>
    <col min="5" max="5" width="11" customWidth="1"/>
    <col min="6" max="6" width="10.6640625" customWidth="1"/>
    <col min="7" max="7" width="10.21875" customWidth="1"/>
    <col min="8" max="8" width="9" customWidth="1"/>
    <col min="9" max="9" width="9.33203125" customWidth="1"/>
    <col min="10" max="10" width="9.6640625" customWidth="1"/>
    <col min="11" max="11" width="10.44140625" customWidth="1"/>
    <col min="12" max="13" width="11" customWidth="1"/>
    <col min="14" max="15" width="11.44140625" customWidth="1"/>
  </cols>
  <sheetData>
    <row r="1" spans="1:16" ht="21" customHeight="1" x14ac:dyDescent="0.3">
      <c r="A1" s="114" t="s">
        <v>200</v>
      </c>
      <c r="B1" s="114"/>
      <c r="C1" s="114"/>
      <c r="D1" s="114"/>
      <c r="E1" s="114"/>
      <c r="F1" s="114"/>
      <c r="G1" s="114"/>
      <c r="H1" s="115"/>
      <c r="I1" s="33"/>
      <c r="J1" s="33"/>
      <c r="K1" s="32"/>
      <c r="L1" s="32"/>
      <c r="M1" s="32"/>
      <c r="N1" s="32"/>
    </row>
    <row r="2" spans="1:16" s="4" customFormat="1" ht="13.8" customHeight="1" x14ac:dyDescent="0.3">
      <c r="A2" s="114" t="s">
        <v>199</v>
      </c>
      <c r="B2" s="114"/>
      <c r="C2" s="114"/>
      <c r="D2" s="114"/>
      <c r="E2" s="114"/>
      <c r="F2" s="114"/>
      <c r="G2" s="114"/>
      <c r="H2" s="115"/>
      <c r="I2" s="111"/>
      <c r="J2" s="33"/>
      <c r="K2" s="32"/>
      <c r="L2" s="32"/>
      <c r="M2" s="32"/>
      <c r="N2" s="32"/>
    </row>
    <row r="3" spans="1:16" ht="13.8" customHeight="1" x14ac:dyDescent="0.3">
      <c r="A3" s="116" t="s">
        <v>202</v>
      </c>
      <c r="B3" s="116"/>
      <c r="C3" s="116"/>
      <c r="D3" s="116"/>
      <c r="E3" s="116"/>
      <c r="F3" s="116"/>
      <c r="G3" s="116"/>
      <c r="H3" s="116"/>
      <c r="I3" s="33"/>
      <c r="J3" s="33"/>
      <c r="K3" s="32"/>
      <c r="L3" s="32"/>
      <c r="M3" s="32"/>
      <c r="N3" s="32"/>
    </row>
    <row r="4" spans="1:16" s="5" customFormat="1" ht="14.4" customHeight="1" x14ac:dyDescent="0.3">
      <c r="A4" s="172" t="s">
        <v>196</v>
      </c>
      <c r="B4" s="172"/>
      <c r="C4" s="172"/>
      <c r="D4" s="172"/>
      <c r="E4" s="172"/>
      <c r="F4" s="172"/>
      <c r="G4" s="172"/>
      <c r="H4" s="172"/>
      <c r="I4" s="33"/>
      <c r="J4" s="33"/>
      <c r="K4" s="116"/>
      <c r="L4" s="116"/>
      <c r="M4" s="116"/>
      <c r="N4" s="116"/>
    </row>
    <row r="5" spans="1:16" ht="14.4" customHeight="1" x14ac:dyDescent="0.3">
      <c r="A5" s="114" t="s">
        <v>197</v>
      </c>
      <c r="B5" s="114"/>
      <c r="C5" s="114"/>
      <c r="D5" s="114"/>
      <c r="E5" s="114"/>
      <c r="F5" s="114"/>
      <c r="G5" s="114"/>
      <c r="H5" s="115"/>
      <c r="I5" s="33"/>
      <c r="J5" s="33"/>
      <c r="K5" s="32"/>
      <c r="L5" s="32"/>
      <c r="M5" s="32"/>
      <c r="N5" s="32"/>
    </row>
    <row r="6" spans="1:16" ht="13.8" customHeight="1" x14ac:dyDescent="0.3">
      <c r="A6" s="114" t="s">
        <v>198</v>
      </c>
      <c r="B6" s="114"/>
      <c r="C6" s="114"/>
      <c r="D6" s="114"/>
      <c r="E6" s="114"/>
      <c r="F6" s="114"/>
      <c r="G6" s="114"/>
      <c r="H6" s="115"/>
      <c r="I6" s="33"/>
      <c r="J6" s="33"/>
      <c r="K6" s="32"/>
      <c r="L6" s="32"/>
      <c r="M6" s="32"/>
      <c r="N6" s="32"/>
      <c r="P6" s="1"/>
    </row>
    <row r="7" spans="1:16" ht="21" customHeight="1" x14ac:dyDescent="0.3">
      <c r="A7" s="32" t="s">
        <v>254</v>
      </c>
      <c r="B7" s="34"/>
      <c r="C7" s="34"/>
      <c r="D7" s="34"/>
      <c r="E7" s="34"/>
      <c r="F7" s="34"/>
      <c r="G7" s="34"/>
      <c r="H7" s="35"/>
      <c r="I7" s="35"/>
      <c r="J7" s="35"/>
      <c r="K7" s="34"/>
      <c r="L7" s="34"/>
      <c r="M7" s="34"/>
      <c r="N7" s="34" t="s">
        <v>252</v>
      </c>
      <c r="P7" s="1"/>
    </row>
    <row r="8" spans="1:16" ht="6.6" customHeight="1" x14ac:dyDescent="0.3">
      <c r="A8" s="32"/>
      <c r="B8" s="34"/>
      <c r="C8" s="34"/>
      <c r="D8" s="34"/>
      <c r="E8" s="34"/>
      <c r="F8" s="34"/>
      <c r="G8" s="34"/>
      <c r="H8" s="35"/>
      <c r="I8" s="35"/>
      <c r="J8" s="35"/>
      <c r="K8" s="34"/>
      <c r="L8" s="34"/>
      <c r="M8" s="34"/>
      <c r="N8" s="34"/>
      <c r="P8" s="1"/>
    </row>
    <row r="9" spans="1:16" ht="43.8" customHeight="1" x14ac:dyDescent="0.3">
      <c r="A9" s="175" t="s">
        <v>201</v>
      </c>
      <c r="B9" s="176"/>
      <c r="C9" s="176"/>
      <c r="D9" s="177"/>
      <c r="E9" s="39" t="s">
        <v>206</v>
      </c>
      <c r="F9" s="113" t="s">
        <v>246</v>
      </c>
      <c r="G9" s="39" t="s">
        <v>245</v>
      </c>
      <c r="H9" s="39" t="s">
        <v>247</v>
      </c>
      <c r="I9" s="39" t="s">
        <v>248</v>
      </c>
      <c r="J9" s="39" t="s">
        <v>249</v>
      </c>
      <c r="K9" s="39" t="s">
        <v>244</v>
      </c>
      <c r="L9" s="39" t="s">
        <v>242</v>
      </c>
      <c r="M9" s="39" t="s">
        <v>243</v>
      </c>
      <c r="N9" s="112"/>
    </row>
    <row r="10" spans="1:16" ht="33" customHeight="1" x14ac:dyDescent="0.3">
      <c r="A10" s="36" t="s">
        <v>48</v>
      </c>
      <c r="B10" s="36" t="s">
        <v>3</v>
      </c>
      <c r="C10" s="37" t="s">
        <v>49</v>
      </c>
      <c r="D10" s="38"/>
      <c r="E10" s="39" t="s">
        <v>153</v>
      </c>
      <c r="F10" s="39" t="s">
        <v>40</v>
      </c>
      <c r="G10" s="39" t="s">
        <v>41</v>
      </c>
      <c r="H10" s="39" t="s">
        <v>42</v>
      </c>
      <c r="I10" s="39" t="s">
        <v>43</v>
      </c>
      <c r="J10" s="40" t="s">
        <v>45</v>
      </c>
      <c r="K10" s="39" t="s">
        <v>44</v>
      </c>
      <c r="L10" s="41" t="s">
        <v>140</v>
      </c>
      <c r="M10" s="41" t="s">
        <v>147</v>
      </c>
      <c r="N10" s="42" t="s">
        <v>46</v>
      </c>
    </row>
    <row r="11" spans="1:16" ht="9.6" customHeight="1" x14ac:dyDescent="0.3">
      <c r="A11" s="36">
        <v>1</v>
      </c>
      <c r="B11" s="36">
        <v>2</v>
      </c>
      <c r="C11" s="43"/>
      <c r="D11" s="44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45">
        <v>9</v>
      </c>
      <c r="K11" s="39">
        <v>10</v>
      </c>
      <c r="L11" s="41">
        <v>11</v>
      </c>
      <c r="M11" s="41">
        <v>12</v>
      </c>
      <c r="N11" s="42">
        <v>13</v>
      </c>
    </row>
    <row r="12" spans="1:16" ht="11.4" customHeight="1" x14ac:dyDescent="0.3">
      <c r="A12" s="36"/>
      <c r="B12" s="36"/>
      <c r="C12" s="43"/>
      <c r="D12" s="128"/>
      <c r="E12" s="39"/>
      <c r="F12" s="39"/>
      <c r="G12" s="39"/>
      <c r="H12" s="39"/>
      <c r="I12" s="39"/>
      <c r="J12" s="45"/>
      <c r="K12" s="39"/>
      <c r="L12" s="41"/>
      <c r="M12" s="41"/>
      <c r="N12" s="42"/>
    </row>
    <row r="13" spans="1:16" s="5" customFormat="1" ht="15.6" x14ac:dyDescent="0.3">
      <c r="A13" s="14"/>
      <c r="B13" s="15">
        <v>311</v>
      </c>
      <c r="C13" s="144" t="s">
        <v>251</v>
      </c>
      <c r="D13" s="145"/>
      <c r="E13" s="46">
        <f>SUM(E14:E21)</f>
        <v>1391457.29</v>
      </c>
      <c r="F13" s="47">
        <f t="shared" ref="F13:L13" si="0">SUM(F14:F21)</f>
        <v>0</v>
      </c>
      <c r="G13" s="46">
        <f t="shared" si="0"/>
        <v>4645.3</v>
      </c>
      <c r="H13" s="47">
        <v>0</v>
      </c>
      <c r="I13" s="46">
        <f t="shared" si="0"/>
        <v>24288.27</v>
      </c>
      <c r="J13" s="48">
        <f t="shared" si="0"/>
        <v>0</v>
      </c>
      <c r="K13" s="47">
        <f t="shared" si="0"/>
        <v>0</v>
      </c>
      <c r="L13" s="49">
        <f t="shared" si="0"/>
        <v>204566.73</v>
      </c>
      <c r="M13" s="49">
        <f>SUM(M14:M19)</f>
        <v>23115.24</v>
      </c>
      <c r="N13" s="72">
        <f>SUM(E13:M13)</f>
        <v>1648072.83</v>
      </c>
    </row>
    <row r="14" spans="1:16" ht="14.4" customHeight="1" x14ac:dyDescent="0.3">
      <c r="A14" s="36" t="s">
        <v>60</v>
      </c>
      <c r="B14" s="50">
        <v>3111</v>
      </c>
      <c r="C14" s="51" t="s">
        <v>47</v>
      </c>
      <c r="D14" s="52"/>
      <c r="E14" s="53">
        <v>1356020.31</v>
      </c>
      <c r="F14" s="54"/>
      <c r="G14" s="55"/>
      <c r="H14" s="54"/>
      <c r="I14" s="54"/>
      <c r="J14" s="56"/>
      <c r="K14" s="57"/>
      <c r="L14" s="56"/>
      <c r="M14" s="56"/>
      <c r="N14" s="71">
        <f>SUM(E14:M14)</f>
        <v>1356020.31</v>
      </c>
    </row>
    <row r="15" spans="1:16" s="7" customFormat="1" ht="13.8" x14ac:dyDescent="0.3">
      <c r="A15" s="36" t="s">
        <v>61</v>
      </c>
      <c r="B15" s="50">
        <v>3111</v>
      </c>
      <c r="C15" s="51" t="s">
        <v>47</v>
      </c>
      <c r="D15" s="52"/>
      <c r="E15" s="59"/>
      <c r="F15" s="60"/>
      <c r="G15" s="61">
        <v>0</v>
      </c>
      <c r="H15" s="54"/>
      <c r="I15" s="54"/>
      <c r="J15" s="56"/>
      <c r="K15" s="57"/>
      <c r="L15" s="56"/>
      <c r="M15" s="56"/>
      <c r="N15" s="64">
        <v>0</v>
      </c>
    </row>
    <row r="16" spans="1:16" s="7" customFormat="1" ht="16.2" customHeight="1" x14ac:dyDescent="0.3">
      <c r="A16" s="36" t="s">
        <v>62</v>
      </c>
      <c r="B16" s="50">
        <v>3111</v>
      </c>
      <c r="C16" s="51" t="s">
        <v>47</v>
      </c>
      <c r="D16" s="52"/>
      <c r="E16" s="59"/>
      <c r="F16" s="60"/>
      <c r="G16" s="55"/>
      <c r="H16" s="54"/>
      <c r="I16" s="54">
        <v>24288.27</v>
      </c>
      <c r="J16" s="56"/>
      <c r="K16" s="57"/>
      <c r="L16" s="56"/>
      <c r="M16" s="56"/>
      <c r="N16" s="71">
        <f>SUM(E16:M16)</f>
        <v>24288.27</v>
      </c>
    </row>
    <row r="17" spans="1:16" s="7" customFormat="1" ht="17.399999999999999" customHeight="1" x14ac:dyDescent="0.3">
      <c r="A17" s="36" t="s">
        <v>63</v>
      </c>
      <c r="B17" s="50">
        <v>3111</v>
      </c>
      <c r="C17" s="51" t="s">
        <v>47</v>
      </c>
      <c r="D17" s="52"/>
      <c r="E17" s="59"/>
      <c r="F17" s="60"/>
      <c r="G17" s="55"/>
      <c r="H17" s="54"/>
      <c r="I17" s="54"/>
      <c r="J17" s="56"/>
      <c r="K17" s="57"/>
      <c r="L17" s="63">
        <v>204566.73</v>
      </c>
      <c r="M17" s="64"/>
      <c r="N17" s="63">
        <f>SUM(E17:M17)</f>
        <v>204566.73</v>
      </c>
    </row>
    <row r="18" spans="1:16" ht="14.4" customHeight="1" x14ac:dyDescent="0.3">
      <c r="A18" s="36" t="s">
        <v>222</v>
      </c>
      <c r="B18" s="50">
        <v>3111</v>
      </c>
      <c r="C18" s="51" t="s">
        <v>47</v>
      </c>
      <c r="D18" s="52"/>
      <c r="E18" s="59"/>
      <c r="F18" s="60"/>
      <c r="G18" s="55"/>
      <c r="H18" s="54"/>
      <c r="I18" s="54"/>
      <c r="J18" s="56"/>
      <c r="K18" s="57"/>
      <c r="L18" s="63"/>
      <c r="M18" s="63">
        <v>23115.24</v>
      </c>
      <c r="N18" s="63">
        <f>SUM(E18:M18)</f>
        <v>23115.24</v>
      </c>
    </row>
    <row r="19" spans="1:16" x14ac:dyDescent="0.3">
      <c r="A19" s="36"/>
      <c r="B19" s="50"/>
      <c r="C19" s="51"/>
      <c r="D19" s="52"/>
      <c r="E19" s="59"/>
      <c r="F19" s="60"/>
      <c r="G19" s="55"/>
      <c r="H19" s="54"/>
      <c r="I19" s="54"/>
      <c r="J19" s="56"/>
      <c r="K19" s="57"/>
      <c r="L19" s="64"/>
      <c r="M19" s="64"/>
      <c r="N19" s="62"/>
    </row>
    <row r="20" spans="1:16" x14ac:dyDescent="0.3">
      <c r="A20" s="36" t="s">
        <v>64</v>
      </c>
      <c r="B20" s="50">
        <v>3113</v>
      </c>
      <c r="C20" s="51" t="s">
        <v>195</v>
      </c>
      <c r="D20" s="52"/>
      <c r="E20" s="59">
        <v>35436.980000000003</v>
      </c>
      <c r="F20" s="60"/>
      <c r="G20" s="55"/>
      <c r="H20" s="54"/>
      <c r="I20" s="54"/>
      <c r="J20" s="56"/>
      <c r="K20" s="57"/>
      <c r="L20" s="56"/>
      <c r="M20" s="56"/>
      <c r="N20" s="71">
        <f>SUM(E20:M20)</f>
        <v>35436.980000000003</v>
      </c>
    </row>
    <row r="21" spans="1:16" x14ac:dyDescent="0.3">
      <c r="A21" s="36" t="s">
        <v>65</v>
      </c>
      <c r="B21" s="50">
        <v>3113</v>
      </c>
      <c r="C21" s="51" t="s">
        <v>195</v>
      </c>
      <c r="D21" s="52"/>
      <c r="E21" s="59"/>
      <c r="F21" s="60"/>
      <c r="G21" s="55">
        <v>4645.3</v>
      </c>
      <c r="H21" s="54"/>
      <c r="I21" s="54"/>
      <c r="J21" s="56"/>
      <c r="K21" s="65"/>
      <c r="L21" s="56"/>
      <c r="M21" s="56"/>
      <c r="N21" s="71">
        <f>SUM(E21:M21)</f>
        <v>4645.3</v>
      </c>
    </row>
    <row r="22" spans="1:16" x14ac:dyDescent="0.3">
      <c r="A22" s="14"/>
      <c r="B22" s="15">
        <v>312</v>
      </c>
      <c r="C22" s="16" t="s">
        <v>194</v>
      </c>
      <c r="D22" s="17"/>
      <c r="E22" s="66">
        <f t="shared" ref="E22:K22" si="1">SUM(E24:E26)</f>
        <v>59924.35</v>
      </c>
      <c r="F22" s="94">
        <f>SUM(F23:F26)</f>
        <v>530.89</v>
      </c>
      <c r="G22" s="68">
        <f t="shared" si="1"/>
        <v>0</v>
      </c>
      <c r="H22" s="70">
        <f t="shared" si="1"/>
        <v>0</v>
      </c>
      <c r="I22" s="70">
        <f t="shared" si="1"/>
        <v>0</v>
      </c>
      <c r="J22" s="62">
        <f t="shared" si="1"/>
        <v>0</v>
      </c>
      <c r="K22" s="70">
        <f t="shared" si="1"/>
        <v>0</v>
      </c>
      <c r="L22" s="137">
        <f>SUM(L23:L27)</f>
        <v>0</v>
      </c>
      <c r="M22" s="62">
        <v>0</v>
      </c>
      <c r="N22" s="58">
        <f>SUM(E22:M22)</f>
        <v>60455.24</v>
      </c>
    </row>
    <row r="23" spans="1:16" x14ac:dyDescent="0.3">
      <c r="A23" s="36" t="s">
        <v>156</v>
      </c>
      <c r="B23" s="50">
        <v>3121</v>
      </c>
      <c r="C23" s="51" t="s">
        <v>193</v>
      </c>
      <c r="D23" s="17"/>
      <c r="E23" s="66"/>
      <c r="F23" s="92">
        <v>530.89</v>
      </c>
      <c r="G23" s="68"/>
      <c r="H23" s="69"/>
      <c r="I23" s="70"/>
      <c r="J23" s="62"/>
      <c r="K23" s="70"/>
      <c r="L23" s="62"/>
      <c r="M23" s="56"/>
      <c r="N23" s="71">
        <f>SUM(E23:M23)</f>
        <v>530.89</v>
      </c>
    </row>
    <row r="24" spans="1:16" s="6" customFormat="1" ht="15.6" x14ac:dyDescent="0.3">
      <c r="A24" s="36" t="s">
        <v>66</v>
      </c>
      <c r="B24" s="50">
        <v>3121</v>
      </c>
      <c r="C24" s="51" t="s">
        <v>193</v>
      </c>
      <c r="D24" s="52"/>
      <c r="E24" s="59">
        <v>59924.35</v>
      </c>
      <c r="F24" s="60"/>
      <c r="G24" s="55"/>
      <c r="H24" s="54"/>
      <c r="I24" s="54"/>
      <c r="J24" s="56"/>
      <c r="K24" s="57"/>
      <c r="L24" s="56"/>
      <c r="M24" s="56"/>
      <c r="N24" s="71">
        <f>SUM(E24:M24)</f>
        <v>59924.35</v>
      </c>
    </row>
    <row r="25" spans="1:16" ht="15" customHeight="1" x14ac:dyDescent="0.3">
      <c r="A25" s="36" t="s">
        <v>67</v>
      </c>
      <c r="B25" s="50">
        <v>3121</v>
      </c>
      <c r="C25" s="51" t="s">
        <v>193</v>
      </c>
      <c r="D25" s="52"/>
      <c r="E25" s="59"/>
      <c r="F25" s="60"/>
      <c r="G25" s="55"/>
      <c r="H25" s="54"/>
      <c r="I25" s="65">
        <v>0</v>
      </c>
      <c r="J25" s="56"/>
      <c r="K25" s="57"/>
      <c r="L25" s="56"/>
      <c r="M25" s="56"/>
      <c r="N25" s="64">
        <v>0</v>
      </c>
    </row>
    <row r="26" spans="1:16" s="6" customFormat="1" ht="16.2" customHeight="1" x14ac:dyDescent="0.3">
      <c r="A26" s="36" t="s">
        <v>68</v>
      </c>
      <c r="B26" s="50">
        <v>3121</v>
      </c>
      <c r="C26" s="51" t="s">
        <v>193</v>
      </c>
      <c r="D26" s="52"/>
      <c r="E26" s="59"/>
      <c r="F26" s="60"/>
      <c r="G26" s="55"/>
      <c r="H26" s="54"/>
      <c r="I26" s="54"/>
      <c r="J26" s="56"/>
      <c r="K26" s="57"/>
      <c r="L26" s="56"/>
      <c r="M26" s="56"/>
      <c r="N26" s="71">
        <f>SUM(E26:M26)</f>
        <v>0</v>
      </c>
    </row>
    <row r="27" spans="1:16" s="6" customFormat="1" ht="13.2" customHeight="1" x14ac:dyDescent="0.3">
      <c r="A27" s="36" t="s">
        <v>213</v>
      </c>
      <c r="B27" s="50">
        <v>3121</v>
      </c>
      <c r="C27" s="51" t="s">
        <v>194</v>
      </c>
      <c r="D27" s="52"/>
      <c r="E27" s="59"/>
      <c r="F27" s="60"/>
      <c r="G27" s="55"/>
      <c r="H27" s="54"/>
      <c r="I27" s="54"/>
      <c r="J27" s="56"/>
      <c r="K27" s="57"/>
      <c r="L27" s="63"/>
      <c r="M27" s="56"/>
      <c r="N27" s="64">
        <f>SUM(E27:M27)</f>
        <v>0</v>
      </c>
    </row>
    <row r="28" spans="1:16" s="6" customFormat="1" ht="13.2" customHeight="1" x14ac:dyDescent="0.3">
      <c r="A28" s="36"/>
      <c r="B28" s="50"/>
      <c r="C28" s="51"/>
      <c r="D28" s="52"/>
      <c r="E28" s="59"/>
      <c r="F28" s="60"/>
      <c r="G28" s="55"/>
      <c r="H28" s="54"/>
      <c r="I28" s="54"/>
      <c r="J28" s="56"/>
      <c r="K28" s="57"/>
      <c r="L28" s="63"/>
      <c r="M28" s="56"/>
      <c r="N28" s="71"/>
    </row>
    <row r="29" spans="1:16" s="6" customFormat="1" ht="15.6" customHeight="1" x14ac:dyDescent="0.3">
      <c r="A29" s="14"/>
      <c r="B29" s="15">
        <v>313</v>
      </c>
      <c r="C29" s="16" t="s">
        <v>148</v>
      </c>
      <c r="D29" s="17"/>
      <c r="E29" s="66">
        <f t="shared" ref="E29:M29" si="2">SUM(E30:E35)</f>
        <v>213776.63</v>
      </c>
      <c r="F29" s="67">
        <f t="shared" si="2"/>
        <v>0</v>
      </c>
      <c r="G29" s="68">
        <f t="shared" si="2"/>
        <v>0</v>
      </c>
      <c r="H29" s="70">
        <f t="shared" si="2"/>
        <v>0</v>
      </c>
      <c r="I29" s="81">
        <f t="shared" si="2"/>
        <v>5308.91</v>
      </c>
      <c r="J29" s="62">
        <f t="shared" si="2"/>
        <v>0</v>
      </c>
      <c r="K29" s="70">
        <f t="shared" si="2"/>
        <v>0</v>
      </c>
      <c r="L29" s="72">
        <f t="shared" si="2"/>
        <v>18581.189999999999</v>
      </c>
      <c r="M29" s="72">
        <f t="shared" si="2"/>
        <v>4567.68</v>
      </c>
      <c r="N29" s="58">
        <f t="shared" ref="N29:N34" si="3">SUM(E29:M29)</f>
        <v>242234.41</v>
      </c>
    </row>
    <row r="30" spans="1:16" s="6" customFormat="1" ht="12.6" customHeight="1" x14ac:dyDescent="0.3">
      <c r="A30" s="36" t="s">
        <v>69</v>
      </c>
      <c r="B30" s="50">
        <v>3132</v>
      </c>
      <c r="C30" s="51" t="s">
        <v>191</v>
      </c>
      <c r="D30" s="52"/>
      <c r="E30" s="59">
        <v>213776.63</v>
      </c>
      <c r="F30" s="60"/>
      <c r="G30" s="55"/>
      <c r="H30" s="54"/>
      <c r="I30" s="54"/>
      <c r="J30" s="57"/>
      <c r="K30" s="57"/>
      <c r="L30" s="57"/>
      <c r="M30" s="57"/>
      <c r="N30" s="54">
        <f t="shared" si="3"/>
        <v>213776.63</v>
      </c>
    </row>
    <row r="31" spans="1:16" s="6" customFormat="1" ht="13.2" customHeight="1" x14ac:dyDescent="0.3">
      <c r="A31" s="36" t="s">
        <v>70</v>
      </c>
      <c r="B31" s="50">
        <v>3132</v>
      </c>
      <c r="C31" s="51" t="s">
        <v>191</v>
      </c>
      <c r="D31" s="52"/>
      <c r="E31" s="53"/>
      <c r="F31" s="54"/>
      <c r="G31" s="55"/>
      <c r="H31" s="54"/>
      <c r="I31" s="55">
        <v>4645.3</v>
      </c>
      <c r="J31" s="56"/>
      <c r="K31" s="57"/>
      <c r="L31" s="56"/>
      <c r="M31" s="56"/>
      <c r="N31" s="63">
        <f t="shared" si="3"/>
        <v>4645.3</v>
      </c>
    </row>
    <row r="32" spans="1:16" s="6" customFormat="1" ht="12.6" customHeight="1" x14ac:dyDescent="0.3">
      <c r="A32" s="36" t="s">
        <v>71</v>
      </c>
      <c r="B32" s="50">
        <v>3132</v>
      </c>
      <c r="C32" s="51" t="s">
        <v>191</v>
      </c>
      <c r="D32" s="52"/>
      <c r="E32" s="59"/>
      <c r="F32" s="60"/>
      <c r="G32" s="55"/>
      <c r="H32" s="54"/>
      <c r="I32" s="54"/>
      <c r="J32" s="56"/>
      <c r="K32" s="57"/>
      <c r="L32" s="63">
        <v>18581.189999999999</v>
      </c>
      <c r="M32" s="64"/>
      <c r="N32" s="63">
        <f t="shared" si="3"/>
        <v>18581.189999999999</v>
      </c>
      <c r="O32" s="116"/>
      <c r="P32" s="116"/>
    </row>
    <row r="33" spans="1:16" s="6" customFormat="1" ht="12.6" customHeight="1" x14ac:dyDescent="0.3">
      <c r="A33" s="36" t="s">
        <v>223</v>
      </c>
      <c r="B33" s="50">
        <v>3132</v>
      </c>
      <c r="C33" s="51" t="s">
        <v>191</v>
      </c>
      <c r="D33" s="52"/>
      <c r="E33" s="59"/>
      <c r="F33" s="60"/>
      <c r="G33" s="55"/>
      <c r="H33" s="54"/>
      <c r="I33" s="54"/>
      <c r="J33" s="56"/>
      <c r="K33" s="57"/>
      <c r="L33" s="63"/>
      <c r="M33" s="63">
        <v>4567.68</v>
      </c>
      <c r="N33" s="140">
        <f t="shared" si="3"/>
        <v>4567.68</v>
      </c>
      <c r="O33" s="127"/>
      <c r="P33" s="127"/>
    </row>
    <row r="34" spans="1:16" s="6" customFormat="1" ht="12.6" customHeight="1" x14ac:dyDescent="0.3">
      <c r="A34" s="36" t="s">
        <v>207</v>
      </c>
      <c r="B34" s="50">
        <v>3133</v>
      </c>
      <c r="C34" s="51" t="s">
        <v>208</v>
      </c>
      <c r="D34" s="52"/>
      <c r="E34" s="59"/>
      <c r="F34" s="60"/>
      <c r="G34" s="55"/>
      <c r="H34" s="54"/>
      <c r="I34" s="54">
        <v>663.61</v>
      </c>
      <c r="J34" s="56"/>
      <c r="K34" s="57"/>
      <c r="L34" s="103"/>
      <c r="M34" s="64"/>
      <c r="N34" s="63">
        <f t="shared" si="3"/>
        <v>663.61</v>
      </c>
      <c r="O34" s="124"/>
      <c r="P34" s="124"/>
    </row>
    <row r="35" spans="1:16" s="6" customFormat="1" ht="12.6" customHeight="1" x14ac:dyDescent="0.3">
      <c r="A35" s="36"/>
      <c r="B35" s="50"/>
      <c r="C35" s="51"/>
      <c r="D35" s="52"/>
      <c r="E35" s="59"/>
      <c r="F35" s="60"/>
      <c r="G35" s="55"/>
      <c r="H35" s="54"/>
      <c r="I35" s="54"/>
      <c r="J35" s="56"/>
      <c r="K35" s="57"/>
      <c r="L35" s="103"/>
      <c r="M35" s="64"/>
      <c r="N35" s="63"/>
      <c r="O35" s="136"/>
      <c r="P35" s="136"/>
    </row>
    <row r="36" spans="1:16" s="6" customFormat="1" ht="13.8" customHeight="1" x14ac:dyDescent="0.3">
      <c r="A36" s="14"/>
      <c r="B36" s="15">
        <v>321</v>
      </c>
      <c r="C36" s="16" t="s">
        <v>192</v>
      </c>
      <c r="D36" s="17"/>
      <c r="E36" s="73">
        <f t="shared" ref="E36:M36" si="4">SUM(E37:E52)</f>
        <v>0</v>
      </c>
      <c r="F36" s="74">
        <f t="shared" si="4"/>
        <v>54287.5</v>
      </c>
      <c r="G36" s="81">
        <f t="shared" si="4"/>
        <v>530.89</v>
      </c>
      <c r="H36" s="68">
        <f t="shared" si="4"/>
        <v>0</v>
      </c>
      <c r="I36" s="70">
        <f t="shared" si="4"/>
        <v>0</v>
      </c>
      <c r="J36" s="62">
        <f t="shared" si="4"/>
        <v>0</v>
      </c>
      <c r="K36" s="69">
        <f t="shared" si="4"/>
        <v>205654</v>
      </c>
      <c r="L36" s="72">
        <f t="shared" si="4"/>
        <v>340699.45</v>
      </c>
      <c r="M36" s="137">
        <f t="shared" si="4"/>
        <v>0</v>
      </c>
      <c r="N36" s="72">
        <f>SUM(E36:M36)</f>
        <v>601171.84000000008</v>
      </c>
    </row>
    <row r="37" spans="1:16" s="8" customFormat="1" ht="13.8" customHeight="1" x14ac:dyDescent="0.3">
      <c r="A37" s="36" t="s">
        <v>0</v>
      </c>
      <c r="B37" s="50">
        <v>3211</v>
      </c>
      <c r="C37" s="38" t="s">
        <v>4</v>
      </c>
      <c r="D37" s="38"/>
      <c r="E37" s="75"/>
      <c r="F37" s="60">
        <v>9556.0400000000009</v>
      </c>
      <c r="G37" s="55"/>
      <c r="H37" s="54"/>
      <c r="I37" s="54"/>
      <c r="J37" s="57"/>
      <c r="K37" s="54"/>
      <c r="L37" s="54"/>
      <c r="M37" s="54"/>
      <c r="N37" s="54">
        <f>SUM(E37:M37)</f>
        <v>9556.0400000000009</v>
      </c>
    </row>
    <row r="38" spans="1:16" s="8" customFormat="1" ht="13.8" customHeight="1" x14ac:dyDescent="0.3">
      <c r="A38" s="36" t="s">
        <v>72</v>
      </c>
      <c r="B38" s="50">
        <v>3211</v>
      </c>
      <c r="C38" s="38" t="s">
        <v>4</v>
      </c>
      <c r="D38" s="38"/>
      <c r="E38" s="76"/>
      <c r="F38" s="54"/>
      <c r="G38" s="55">
        <v>530.89</v>
      </c>
      <c r="H38" s="54"/>
      <c r="I38" s="54"/>
      <c r="J38" s="57"/>
      <c r="K38" s="54"/>
      <c r="L38" s="54"/>
      <c r="M38" s="54"/>
      <c r="N38" s="55">
        <f>SUM(E38:M38)</f>
        <v>530.89</v>
      </c>
    </row>
    <row r="39" spans="1:16" ht="13.8" customHeight="1" x14ac:dyDescent="0.3">
      <c r="A39" s="36" t="s">
        <v>73</v>
      </c>
      <c r="B39" s="50">
        <v>3211</v>
      </c>
      <c r="C39" s="38" t="s">
        <v>4</v>
      </c>
      <c r="D39" s="38"/>
      <c r="E39" s="76"/>
      <c r="F39" s="54"/>
      <c r="G39" s="55"/>
      <c r="H39" s="61">
        <v>0</v>
      </c>
      <c r="I39" s="54"/>
      <c r="J39" s="57"/>
      <c r="K39" s="54"/>
      <c r="L39" s="54"/>
      <c r="M39" s="54"/>
      <c r="N39" s="55">
        <f>SUM(E39:M39)</f>
        <v>0</v>
      </c>
    </row>
    <row r="40" spans="1:16" ht="14.4" customHeight="1" x14ac:dyDescent="0.3">
      <c r="A40" s="36" t="s">
        <v>74</v>
      </c>
      <c r="B40" s="50">
        <v>3211</v>
      </c>
      <c r="C40" s="38" t="s">
        <v>4</v>
      </c>
      <c r="D40" s="38"/>
      <c r="E40" s="75"/>
      <c r="F40" s="60"/>
      <c r="G40" s="55"/>
      <c r="H40" s="54"/>
      <c r="I40" s="65">
        <v>0</v>
      </c>
      <c r="J40" s="57"/>
      <c r="K40" s="54"/>
      <c r="L40" s="54"/>
      <c r="M40" s="54"/>
      <c r="N40" s="65">
        <v>0</v>
      </c>
    </row>
    <row r="41" spans="1:16" ht="14.4" customHeight="1" x14ac:dyDescent="0.3">
      <c r="A41" s="36" t="s">
        <v>143</v>
      </c>
      <c r="B41" s="50">
        <v>3211</v>
      </c>
      <c r="C41" s="38" t="s">
        <v>4</v>
      </c>
      <c r="D41" s="38"/>
      <c r="E41" s="75"/>
      <c r="F41" s="60"/>
      <c r="G41" s="55"/>
      <c r="H41" s="54"/>
      <c r="I41" s="65"/>
      <c r="J41" s="65">
        <v>0</v>
      </c>
      <c r="K41" s="54"/>
      <c r="L41" s="54"/>
      <c r="M41" s="54"/>
      <c r="N41" s="65">
        <v>0</v>
      </c>
    </row>
    <row r="42" spans="1:16" ht="16.8" customHeight="1" x14ac:dyDescent="0.3">
      <c r="A42" s="36" t="s">
        <v>75</v>
      </c>
      <c r="B42" s="50">
        <v>3211</v>
      </c>
      <c r="C42" s="38" t="s">
        <v>4</v>
      </c>
      <c r="D42" s="38"/>
      <c r="E42" s="75"/>
      <c r="F42" s="60"/>
      <c r="G42" s="55"/>
      <c r="H42" s="54"/>
      <c r="I42" s="54"/>
      <c r="J42" s="57"/>
      <c r="K42" s="54">
        <v>110292.66</v>
      </c>
      <c r="L42" s="54"/>
      <c r="M42" s="54"/>
      <c r="N42" s="55">
        <f>SUM(E42:M42)</f>
        <v>110292.66</v>
      </c>
    </row>
    <row r="43" spans="1:16" s="8" customFormat="1" ht="15.75" customHeight="1" x14ac:dyDescent="0.3">
      <c r="A43" s="36" t="s">
        <v>76</v>
      </c>
      <c r="B43" s="50">
        <v>3211</v>
      </c>
      <c r="C43" s="77" t="s">
        <v>4</v>
      </c>
      <c r="D43" s="38"/>
      <c r="E43" s="75"/>
      <c r="F43" s="60"/>
      <c r="G43" s="55"/>
      <c r="H43" s="54"/>
      <c r="I43" s="54"/>
      <c r="J43" s="57"/>
      <c r="K43" s="54"/>
      <c r="L43" s="55">
        <v>340699.45</v>
      </c>
      <c r="M43" s="65"/>
      <c r="N43" s="55">
        <f>SUM(E43:M43)</f>
        <v>340699.45</v>
      </c>
    </row>
    <row r="44" spans="1:16" s="8" customFormat="1" ht="15.75" customHeight="1" x14ac:dyDescent="0.3">
      <c r="A44" s="36" t="s">
        <v>224</v>
      </c>
      <c r="B44" s="78">
        <v>3211</v>
      </c>
      <c r="C44" s="99" t="s">
        <v>4</v>
      </c>
      <c r="D44" s="52"/>
      <c r="E44" s="75"/>
      <c r="F44" s="60"/>
      <c r="G44" s="55"/>
      <c r="H44" s="54"/>
      <c r="I44" s="54"/>
      <c r="J44" s="57"/>
      <c r="K44" s="54"/>
      <c r="L44" s="55"/>
      <c r="M44" s="61">
        <v>0</v>
      </c>
      <c r="N44" s="61">
        <f>SUM(E44:M44)</f>
        <v>0</v>
      </c>
    </row>
    <row r="45" spans="1:16" s="8" customFormat="1" ht="12" customHeight="1" x14ac:dyDescent="0.3">
      <c r="A45" s="36"/>
      <c r="B45" s="78"/>
      <c r="C45" s="79"/>
      <c r="D45" s="52"/>
      <c r="E45" s="75"/>
      <c r="F45" s="60"/>
      <c r="G45" s="55"/>
      <c r="H45" s="54"/>
      <c r="I45" s="54"/>
      <c r="J45" s="57"/>
      <c r="K45" s="54"/>
      <c r="L45" s="65"/>
      <c r="M45" s="65"/>
      <c r="N45" s="70"/>
    </row>
    <row r="46" spans="1:16" s="8" customFormat="1" ht="15.75" customHeight="1" x14ac:dyDescent="0.3">
      <c r="A46" s="36" t="s">
        <v>5</v>
      </c>
      <c r="B46" s="50">
        <v>3212</v>
      </c>
      <c r="C46" s="83" t="s">
        <v>163</v>
      </c>
      <c r="D46" s="38"/>
      <c r="E46" s="76"/>
      <c r="F46" s="54">
        <v>43271.51</v>
      </c>
      <c r="G46" s="55"/>
      <c r="H46" s="54"/>
      <c r="I46" s="54"/>
      <c r="J46" s="57"/>
      <c r="K46" s="54"/>
      <c r="L46" s="54"/>
      <c r="M46" s="54"/>
      <c r="N46" s="54">
        <f>SUM(E46:M46)</f>
        <v>43271.51</v>
      </c>
    </row>
    <row r="47" spans="1:16" s="8" customFormat="1" ht="15.75" customHeight="1" x14ac:dyDescent="0.3">
      <c r="A47" s="36" t="s">
        <v>77</v>
      </c>
      <c r="B47" s="50">
        <v>3212</v>
      </c>
      <c r="C47" s="38" t="s">
        <v>163</v>
      </c>
      <c r="D47" s="38"/>
      <c r="E47" s="76"/>
      <c r="F47" s="54"/>
      <c r="G47" s="61">
        <v>0</v>
      </c>
      <c r="H47" s="54"/>
      <c r="I47" s="54"/>
      <c r="J47" s="57"/>
      <c r="K47" s="54"/>
      <c r="L47" s="54"/>
      <c r="M47" s="54"/>
      <c r="N47" s="65">
        <v>0</v>
      </c>
    </row>
    <row r="48" spans="1:16" s="8" customFormat="1" ht="15.75" customHeight="1" x14ac:dyDescent="0.3">
      <c r="A48" s="36" t="s">
        <v>1</v>
      </c>
      <c r="B48" s="50">
        <v>3213</v>
      </c>
      <c r="C48" s="38" t="s">
        <v>6</v>
      </c>
      <c r="D48" s="38"/>
      <c r="E48" s="76"/>
      <c r="F48" s="54">
        <v>1459.95</v>
      </c>
      <c r="G48" s="55"/>
      <c r="H48" s="54"/>
      <c r="I48" s="54"/>
      <c r="J48" s="57"/>
      <c r="K48" s="54"/>
      <c r="L48" s="54"/>
      <c r="M48" s="54"/>
      <c r="N48" s="54">
        <f>SUM(E48:M48)</f>
        <v>1459.95</v>
      </c>
    </row>
    <row r="49" spans="1:14" s="8" customFormat="1" ht="15.75" customHeight="1" x14ac:dyDescent="0.3">
      <c r="A49" s="36" t="s">
        <v>78</v>
      </c>
      <c r="B49" s="50">
        <v>3213</v>
      </c>
      <c r="C49" s="38" t="s">
        <v>142</v>
      </c>
      <c r="D49" s="38"/>
      <c r="E49" s="76"/>
      <c r="F49" s="54"/>
      <c r="G49" s="55"/>
      <c r="H49" s="54"/>
      <c r="I49" s="54"/>
      <c r="J49" s="57"/>
      <c r="K49" s="54">
        <v>95361.34</v>
      </c>
      <c r="L49" s="54"/>
      <c r="M49" s="54"/>
      <c r="N49" s="54">
        <f>SUM(E49:M49)</f>
        <v>95361.34</v>
      </c>
    </row>
    <row r="50" spans="1:14" s="8" customFormat="1" ht="15.75" customHeight="1" x14ac:dyDescent="0.3">
      <c r="A50" s="36" t="s">
        <v>144</v>
      </c>
      <c r="B50" s="50">
        <v>3213</v>
      </c>
      <c r="C50" s="77" t="s">
        <v>142</v>
      </c>
      <c r="D50" s="38"/>
      <c r="E50" s="76"/>
      <c r="F50" s="54"/>
      <c r="G50" s="55"/>
      <c r="H50" s="54"/>
      <c r="I50" s="54"/>
      <c r="J50" s="57"/>
      <c r="K50" s="54"/>
      <c r="L50" s="61">
        <v>0</v>
      </c>
      <c r="M50" s="65"/>
      <c r="N50" s="61">
        <f>SUM(E50:M50)</f>
        <v>0</v>
      </c>
    </row>
    <row r="51" spans="1:14" s="8" customFormat="1" ht="13.2" customHeight="1" x14ac:dyDescent="0.3">
      <c r="A51" s="36" t="s">
        <v>225</v>
      </c>
      <c r="B51" s="78">
        <v>3213</v>
      </c>
      <c r="C51" s="99" t="s">
        <v>142</v>
      </c>
      <c r="D51" s="52"/>
      <c r="E51" s="76"/>
      <c r="F51" s="54"/>
      <c r="G51" s="55"/>
      <c r="H51" s="54"/>
      <c r="I51" s="54"/>
      <c r="J51" s="57"/>
      <c r="K51" s="54"/>
      <c r="L51" s="55"/>
      <c r="M51" s="61">
        <v>0</v>
      </c>
      <c r="N51" s="61">
        <f>SUM(E51:M51)</f>
        <v>0</v>
      </c>
    </row>
    <row r="52" spans="1:14" s="8" customFormat="1" ht="13.8" customHeight="1" x14ac:dyDescent="0.3">
      <c r="A52" s="36"/>
      <c r="B52" s="78"/>
      <c r="C52" s="79"/>
      <c r="D52" s="52"/>
      <c r="E52" s="76"/>
      <c r="F52" s="54"/>
      <c r="G52" s="55"/>
      <c r="H52" s="54"/>
      <c r="I52" s="54"/>
      <c r="J52" s="57"/>
      <c r="K52" s="54"/>
      <c r="L52" s="65"/>
      <c r="M52" s="65"/>
      <c r="N52" s="70"/>
    </row>
    <row r="53" spans="1:14" s="8" customFormat="1" ht="13.8" customHeight="1" x14ac:dyDescent="0.3">
      <c r="A53" s="14"/>
      <c r="B53" s="18">
        <v>322</v>
      </c>
      <c r="C53" s="19" t="s">
        <v>164</v>
      </c>
      <c r="D53" s="17"/>
      <c r="E53" s="80">
        <f t="shared" ref="E53:K53" si="5">SUM(E54:E71)</f>
        <v>0</v>
      </c>
      <c r="F53" s="69">
        <f t="shared" si="5"/>
        <v>55222.239999999998</v>
      </c>
      <c r="G53" s="81">
        <f>SUM(G54+G55+G61+G64+G66)</f>
        <v>4981.6900000000005</v>
      </c>
      <c r="H53" s="70">
        <f t="shared" si="5"/>
        <v>0</v>
      </c>
      <c r="I53" s="82">
        <f t="shared" si="5"/>
        <v>729.98</v>
      </c>
      <c r="J53" s="69">
        <f t="shared" si="5"/>
        <v>3583.52</v>
      </c>
      <c r="K53" s="69">
        <f t="shared" si="5"/>
        <v>3583.52</v>
      </c>
      <c r="L53" s="68">
        <v>0</v>
      </c>
      <c r="M53" s="70">
        <f>SUM(M54:M71)</f>
        <v>0</v>
      </c>
      <c r="N53" s="81">
        <f>SUM(E53:M53)</f>
        <v>68100.95</v>
      </c>
    </row>
    <row r="54" spans="1:14" s="8" customFormat="1" ht="15.75" customHeight="1" x14ac:dyDescent="0.3">
      <c r="A54" s="36" t="s">
        <v>2</v>
      </c>
      <c r="B54" s="50">
        <v>3221</v>
      </c>
      <c r="C54" s="83" t="s">
        <v>165</v>
      </c>
      <c r="D54" s="38"/>
      <c r="E54" s="76"/>
      <c r="F54" s="54">
        <v>8191.65</v>
      </c>
      <c r="G54" s="55"/>
      <c r="H54" s="54"/>
      <c r="I54" s="54"/>
      <c r="J54" s="54"/>
      <c r="K54" s="54"/>
      <c r="L54" s="54"/>
      <c r="M54" s="54"/>
      <c r="N54" s="54">
        <f>SUM(E54:M54)</f>
        <v>8191.65</v>
      </c>
    </row>
    <row r="55" spans="1:14" s="8" customFormat="1" ht="15.75" customHeight="1" x14ac:dyDescent="0.3">
      <c r="A55" s="36" t="s">
        <v>79</v>
      </c>
      <c r="B55" s="50">
        <v>3221</v>
      </c>
      <c r="C55" s="79" t="s">
        <v>165</v>
      </c>
      <c r="D55" s="52"/>
      <c r="E55" s="76"/>
      <c r="F55" s="54"/>
      <c r="G55" s="55">
        <v>2654.46</v>
      </c>
      <c r="H55" s="54"/>
      <c r="I55" s="54"/>
      <c r="J55" s="54"/>
      <c r="K55" s="54"/>
      <c r="L55" s="54"/>
      <c r="M55" s="54"/>
      <c r="N55" s="54">
        <f>SUM(E55:M55)</f>
        <v>2654.46</v>
      </c>
    </row>
    <row r="56" spans="1:14" s="8" customFormat="1" ht="15.75" customHeight="1" x14ac:dyDescent="0.3">
      <c r="A56" s="36" t="s">
        <v>80</v>
      </c>
      <c r="B56" s="50">
        <v>3221</v>
      </c>
      <c r="C56" s="79" t="s">
        <v>165</v>
      </c>
      <c r="D56" s="52"/>
      <c r="E56" s="76"/>
      <c r="F56" s="54"/>
      <c r="G56" s="55"/>
      <c r="H56" s="54"/>
      <c r="I56" s="54"/>
      <c r="J56" s="54"/>
      <c r="K56" s="54"/>
      <c r="L56" s="54"/>
      <c r="M56" s="54"/>
      <c r="N56" s="69"/>
    </row>
    <row r="57" spans="1:14" s="8" customFormat="1" ht="15.75" customHeight="1" x14ac:dyDescent="0.3">
      <c r="A57" s="36" t="s">
        <v>81</v>
      </c>
      <c r="B57" s="50">
        <v>3221</v>
      </c>
      <c r="C57" s="79" t="s">
        <v>166</v>
      </c>
      <c r="D57" s="52"/>
      <c r="E57" s="76"/>
      <c r="F57" s="54"/>
      <c r="G57" s="55"/>
      <c r="H57" s="54"/>
      <c r="I57" s="54"/>
      <c r="J57" s="54">
        <v>3583.52</v>
      </c>
      <c r="K57" s="54"/>
      <c r="L57" s="54"/>
      <c r="M57" s="54"/>
      <c r="N57" s="54">
        <f>SUM(E57:M57)</f>
        <v>3583.52</v>
      </c>
    </row>
    <row r="58" spans="1:14" s="8" customFormat="1" ht="15.75" customHeight="1" x14ac:dyDescent="0.3">
      <c r="A58" s="36" t="s">
        <v>82</v>
      </c>
      <c r="B58" s="50">
        <v>3221</v>
      </c>
      <c r="C58" s="79" t="s">
        <v>165</v>
      </c>
      <c r="D58" s="52"/>
      <c r="E58" s="76"/>
      <c r="F58" s="54"/>
      <c r="G58" s="55"/>
      <c r="H58" s="54"/>
      <c r="I58" s="54"/>
      <c r="J58" s="54"/>
      <c r="K58" s="54">
        <v>3583.52</v>
      </c>
      <c r="L58" s="54"/>
      <c r="M58" s="54"/>
      <c r="N58" s="54">
        <f>SUM(E58:M58)</f>
        <v>3583.52</v>
      </c>
    </row>
    <row r="59" spans="1:14" s="8" customFormat="1" ht="15.75" customHeight="1" x14ac:dyDescent="0.3">
      <c r="A59" s="36" t="s">
        <v>145</v>
      </c>
      <c r="B59" s="50">
        <v>3221</v>
      </c>
      <c r="C59" s="79" t="s">
        <v>165</v>
      </c>
      <c r="D59" s="52"/>
      <c r="E59" s="76"/>
      <c r="F59" s="54"/>
      <c r="G59" s="55"/>
      <c r="H59" s="54"/>
      <c r="I59" s="54"/>
      <c r="J59" s="54"/>
      <c r="K59" s="54"/>
      <c r="L59" s="61">
        <v>0</v>
      </c>
      <c r="M59" s="65"/>
      <c r="N59" s="61">
        <f>SUM(E59:M59)</f>
        <v>0</v>
      </c>
    </row>
    <row r="60" spans="1:14" s="8" customFormat="1" ht="12" customHeight="1" x14ac:dyDescent="0.3">
      <c r="A60" s="36"/>
      <c r="B60" s="50"/>
      <c r="C60" s="79"/>
      <c r="D60" s="52"/>
      <c r="E60" s="76"/>
      <c r="F60" s="54"/>
      <c r="G60" s="55"/>
      <c r="H60" s="54"/>
      <c r="I60" s="54"/>
      <c r="J60" s="54"/>
      <c r="K60" s="54"/>
      <c r="L60" s="65"/>
      <c r="M60" s="65"/>
      <c r="N60" s="70"/>
    </row>
    <row r="61" spans="1:14" s="8" customFormat="1" ht="15" customHeight="1" x14ac:dyDescent="0.3">
      <c r="A61" s="36" t="s">
        <v>83</v>
      </c>
      <c r="B61" s="50">
        <v>3222</v>
      </c>
      <c r="C61" s="79" t="s">
        <v>50</v>
      </c>
      <c r="D61" s="52"/>
      <c r="E61" s="76"/>
      <c r="F61" s="54"/>
      <c r="G61" s="61">
        <v>0</v>
      </c>
      <c r="H61" s="54"/>
      <c r="I61" s="54"/>
      <c r="J61" s="57"/>
      <c r="K61" s="54"/>
      <c r="L61" s="54"/>
      <c r="M61" s="54"/>
      <c r="N61" s="54">
        <f t="shared" ref="N61:N67" si="6">SUM(E61:M61)</f>
        <v>0</v>
      </c>
    </row>
    <row r="62" spans="1:14" s="8" customFormat="1" ht="13.8" customHeight="1" x14ac:dyDescent="0.3">
      <c r="A62" s="36" t="s">
        <v>7</v>
      </c>
      <c r="B62" s="50">
        <v>3223</v>
      </c>
      <c r="C62" s="173" t="s">
        <v>8</v>
      </c>
      <c r="D62" s="174"/>
      <c r="E62" s="76"/>
      <c r="F62" s="54">
        <v>42643.839999999997</v>
      </c>
      <c r="G62" s="55"/>
      <c r="H62" s="54"/>
      <c r="I62" s="84"/>
      <c r="J62" s="57"/>
      <c r="K62" s="54"/>
      <c r="L62" s="54"/>
      <c r="M62" s="54"/>
      <c r="N62" s="54">
        <f t="shared" si="6"/>
        <v>42643.839999999997</v>
      </c>
    </row>
    <row r="63" spans="1:14" x14ac:dyDescent="0.3">
      <c r="A63" s="36" t="s">
        <v>33</v>
      </c>
      <c r="B63" s="50">
        <v>3224</v>
      </c>
      <c r="C63" s="85" t="s">
        <v>190</v>
      </c>
      <c r="D63" s="86"/>
      <c r="E63" s="76"/>
      <c r="F63" s="65">
        <v>0</v>
      </c>
      <c r="G63" s="55"/>
      <c r="H63" s="54"/>
      <c r="I63" s="54"/>
      <c r="J63" s="54"/>
      <c r="K63" s="54"/>
      <c r="L63" s="54"/>
      <c r="M63" s="54"/>
      <c r="N63" s="65">
        <f t="shared" si="6"/>
        <v>0</v>
      </c>
    </row>
    <row r="64" spans="1:14" x14ac:dyDescent="0.3">
      <c r="A64" s="36" t="s">
        <v>84</v>
      </c>
      <c r="B64" s="50">
        <v>3224</v>
      </c>
      <c r="C64" s="85" t="s">
        <v>190</v>
      </c>
      <c r="D64" s="86"/>
      <c r="E64" s="76"/>
      <c r="F64" s="54"/>
      <c r="G64" s="55">
        <v>1000</v>
      </c>
      <c r="H64" s="54"/>
      <c r="I64" s="54"/>
      <c r="J64" s="54"/>
      <c r="K64" s="54"/>
      <c r="L64" s="54"/>
      <c r="M64" s="54"/>
      <c r="N64" s="54">
        <f t="shared" si="6"/>
        <v>1000</v>
      </c>
    </row>
    <row r="65" spans="1:14" x14ac:dyDescent="0.3">
      <c r="A65" s="36" t="s">
        <v>9</v>
      </c>
      <c r="B65" s="50">
        <v>3225</v>
      </c>
      <c r="C65" s="38" t="s">
        <v>189</v>
      </c>
      <c r="D65" s="38"/>
      <c r="E65" s="76"/>
      <c r="F65" s="54">
        <v>3922.22</v>
      </c>
      <c r="G65" s="55"/>
      <c r="H65" s="54"/>
      <c r="I65" s="53"/>
      <c r="J65" s="57"/>
      <c r="K65" s="54"/>
      <c r="L65" s="54"/>
      <c r="M65" s="54"/>
      <c r="N65" s="54">
        <f t="shared" si="6"/>
        <v>3922.22</v>
      </c>
    </row>
    <row r="66" spans="1:14" x14ac:dyDescent="0.3">
      <c r="A66" s="36" t="s">
        <v>58</v>
      </c>
      <c r="B66" s="50">
        <v>3225</v>
      </c>
      <c r="C66" s="38" t="s">
        <v>189</v>
      </c>
      <c r="D66" s="38"/>
      <c r="E66" s="76"/>
      <c r="F66" s="54"/>
      <c r="G66" s="55">
        <v>1327.23</v>
      </c>
      <c r="H66" s="54"/>
      <c r="I66" s="53"/>
      <c r="J66" s="57"/>
      <c r="K66" s="54"/>
      <c r="L66" s="54"/>
      <c r="M66" s="54"/>
      <c r="N66" s="54">
        <f t="shared" si="6"/>
        <v>1327.23</v>
      </c>
    </row>
    <row r="67" spans="1:14" x14ac:dyDescent="0.3">
      <c r="A67" s="36" t="s">
        <v>59</v>
      </c>
      <c r="B67" s="50">
        <v>3225</v>
      </c>
      <c r="C67" s="38" t="s">
        <v>189</v>
      </c>
      <c r="D67" s="38"/>
      <c r="E67" s="76"/>
      <c r="F67" s="54"/>
      <c r="G67" s="55"/>
      <c r="H67" s="54"/>
      <c r="I67" s="53">
        <v>729.98</v>
      </c>
      <c r="J67" s="57"/>
      <c r="K67" s="54"/>
      <c r="L67" s="54"/>
      <c r="M67" s="54"/>
      <c r="N67" s="54">
        <f t="shared" si="6"/>
        <v>729.98</v>
      </c>
    </row>
    <row r="68" spans="1:14" x14ac:dyDescent="0.3">
      <c r="A68" s="36" t="s">
        <v>85</v>
      </c>
      <c r="B68" s="50">
        <v>3225</v>
      </c>
      <c r="C68" s="77" t="s">
        <v>189</v>
      </c>
      <c r="D68" s="38"/>
      <c r="E68" s="76"/>
      <c r="F68" s="54"/>
      <c r="G68" s="55"/>
      <c r="H68" s="54"/>
      <c r="I68" s="53"/>
      <c r="J68" s="57"/>
      <c r="K68" s="54"/>
      <c r="L68" s="61">
        <v>0</v>
      </c>
      <c r="M68" s="65"/>
      <c r="N68" s="65">
        <v>0</v>
      </c>
    </row>
    <row r="69" spans="1:14" ht="11.4" customHeight="1" x14ac:dyDescent="0.3">
      <c r="A69" s="36"/>
      <c r="B69" s="78"/>
      <c r="C69" s="79"/>
      <c r="D69" s="52"/>
      <c r="E69" s="76"/>
      <c r="F69" s="54"/>
      <c r="G69" s="55"/>
      <c r="H69" s="54"/>
      <c r="I69" s="53"/>
      <c r="J69" s="57"/>
      <c r="K69" s="54"/>
      <c r="L69" s="65"/>
      <c r="M69" s="65"/>
      <c r="N69" s="70"/>
    </row>
    <row r="70" spans="1:14" x14ac:dyDescent="0.3">
      <c r="A70" s="36" t="s">
        <v>30</v>
      </c>
      <c r="B70" s="50">
        <v>3227</v>
      </c>
      <c r="C70" s="83" t="s">
        <v>167</v>
      </c>
      <c r="D70" s="38"/>
      <c r="E70" s="76"/>
      <c r="F70" s="54">
        <v>464.53</v>
      </c>
      <c r="G70" s="55"/>
      <c r="H70" s="54"/>
      <c r="I70" s="54"/>
      <c r="J70" s="57"/>
      <c r="K70" s="54"/>
      <c r="L70" s="54"/>
      <c r="M70" s="54"/>
      <c r="N70" s="54">
        <f>SUM(E70:M70)</f>
        <v>464.53</v>
      </c>
    </row>
    <row r="71" spans="1:14" x14ac:dyDescent="0.3">
      <c r="A71" s="36" t="s">
        <v>86</v>
      </c>
      <c r="B71" s="50">
        <v>3227</v>
      </c>
      <c r="C71" s="38" t="s">
        <v>167</v>
      </c>
      <c r="D71" s="38"/>
      <c r="E71" s="76"/>
      <c r="F71" s="54"/>
      <c r="G71" s="55"/>
      <c r="H71" s="54"/>
      <c r="I71" s="54"/>
      <c r="J71" s="57"/>
      <c r="K71" s="54"/>
      <c r="L71" s="54"/>
      <c r="M71" s="54"/>
      <c r="N71" s="69"/>
    </row>
    <row r="72" spans="1:14" ht="13.2" customHeight="1" x14ac:dyDescent="0.3">
      <c r="A72" s="36"/>
      <c r="B72" s="50"/>
      <c r="C72" s="178"/>
      <c r="D72" s="179"/>
      <c r="E72" s="76"/>
      <c r="F72" s="54"/>
      <c r="G72" s="55"/>
      <c r="H72" s="54"/>
      <c r="I72" s="54"/>
      <c r="J72" s="57"/>
      <c r="K72" s="54"/>
      <c r="L72" s="54"/>
      <c r="M72" s="54"/>
      <c r="N72" s="69"/>
    </row>
    <row r="73" spans="1:14" x14ac:dyDescent="0.3">
      <c r="A73" s="14"/>
      <c r="B73" s="15">
        <v>323</v>
      </c>
      <c r="C73" s="20" t="s">
        <v>149</v>
      </c>
      <c r="D73" s="20"/>
      <c r="E73" s="80">
        <f>SUM(E74:E117)</f>
        <v>0</v>
      </c>
      <c r="F73" s="69">
        <f>SUM(F74:F117)</f>
        <v>52495.259999999995</v>
      </c>
      <c r="G73" s="81">
        <f>SUM(G74:G115)</f>
        <v>7356.9600000000009</v>
      </c>
      <c r="H73" s="68">
        <f>SUM(H74:H117)</f>
        <v>0</v>
      </c>
      <c r="I73" s="70">
        <f>SUM(I74:I117)</f>
        <v>0</v>
      </c>
      <c r="J73" s="69">
        <f>SUM(J74:J117)</f>
        <v>3185.35</v>
      </c>
      <c r="K73" s="69">
        <f>SUM(K74:K116)</f>
        <v>99714.31</v>
      </c>
      <c r="L73" s="81">
        <f>SUM(L85+L103+L107+L115)</f>
        <v>845021.3</v>
      </c>
      <c r="M73" s="69">
        <f>SUM(M74:M116)</f>
        <v>103901.11</v>
      </c>
      <c r="N73" s="69">
        <f t="shared" ref="N73:N78" si="7">SUM(E73:M73)</f>
        <v>1111674.29</v>
      </c>
    </row>
    <row r="74" spans="1:14" x14ac:dyDescent="0.3">
      <c r="A74" s="36" t="s">
        <v>10</v>
      </c>
      <c r="B74" s="50">
        <v>3231</v>
      </c>
      <c r="C74" s="38" t="s">
        <v>168</v>
      </c>
      <c r="D74" s="38"/>
      <c r="E74" s="76"/>
      <c r="F74" s="54">
        <v>3981.68</v>
      </c>
      <c r="G74" s="55"/>
      <c r="H74" s="54"/>
      <c r="I74" s="54"/>
      <c r="J74" s="54"/>
      <c r="K74" s="54"/>
      <c r="L74" s="54"/>
      <c r="M74" s="54"/>
      <c r="N74" s="54">
        <f t="shared" si="7"/>
        <v>3981.68</v>
      </c>
    </row>
    <row r="75" spans="1:14" x14ac:dyDescent="0.3">
      <c r="A75" s="36" t="s">
        <v>87</v>
      </c>
      <c r="B75" s="50">
        <v>3231</v>
      </c>
      <c r="C75" s="38" t="s">
        <v>169</v>
      </c>
      <c r="D75" s="38"/>
      <c r="E75" s="76"/>
      <c r="F75" s="54"/>
      <c r="G75" s="55">
        <v>822.88</v>
      </c>
      <c r="H75" s="54"/>
      <c r="I75" s="54"/>
      <c r="J75" s="54"/>
      <c r="K75" s="54"/>
      <c r="L75" s="54"/>
      <c r="M75" s="54"/>
      <c r="N75" s="54">
        <f t="shared" si="7"/>
        <v>822.88</v>
      </c>
    </row>
    <row r="76" spans="1:14" x14ac:dyDescent="0.3">
      <c r="A76" s="36" t="s">
        <v>88</v>
      </c>
      <c r="B76" s="50">
        <v>3231</v>
      </c>
      <c r="C76" s="38" t="s">
        <v>169</v>
      </c>
      <c r="D76" s="38"/>
      <c r="E76" s="76"/>
      <c r="F76" s="54"/>
      <c r="G76" s="55"/>
      <c r="H76" s="54"/>
      <c r="I76" s="65">
        <v>0</v>
      </c>
      <c r="J76" s="54"/>
      <c r="K76" s="54"/>
      <c r="L76" s="54"/>
      <c r="M76" s="54"/>
      <c r="N76" s="65">
        <f t="shared" si="7"/>
        <v>0</v>
      </c>
    </row>
    <row r="77" spans="1:14" x14ac:dyDescent="0.3">
      <c r="A77" s="36" t="s">
        <v>90</v>
      </c>
      <c r="B77" s="50">
        <v>3231</v>
      </c>
      <c r="C77" s="38" t="s">
        <v>169</v>
      </c>
      <c r="D77" s="38"/>
      <c r="E77" s="76"/>
      <c r="F77" s="54"/>
      <c r="G77" s="55"/>
      <c r="H77" s="54"/>
      <c r="I77" s="54"/>
      <c r="J77" s="54"/>
      <c r="K77" s="65"/>
      <c r="L77" s="54"/>
      <c r="M77" s="54"/>
      <c r="N77" s="55">
        <f t="shared" si="7"/>
        <v>0</v>
      </c>
    </row>
    <row r="78" spans="1:14" x14ac:dyDescent="0.3">
      <c r="A78" s="36" t="s">
        <v>89</v>
      </c>
      <c r="B78" s="50">
        <v>3231</v>
      </c>
      <c r="C78" s="38" t="s">
        <v>169</v>
      </c>
      <c r="D78" s="38"/>
      <c r="E78" s="76"/>
      <c r="F78" s="54"/>
      <c r="G78" s="55"/>
      <c r="H78" s="54"/>
      <c r="I78" s="54"/>
      <c r="J78" s="54"/>
      <c r="K78" s="55">
        <v>28707.61</v>
      </c>
      <c r="L78" s="65"/>
      <c r="M78" s="65"/>
      <c r="N78" s="55">
        <f t="shared" si="7"/>
        <v>28707.61</v>
      </c>
    </row>
    <row r="79" spans="1:14" x14ac:dyDescent="0.3">
      <c r="A79" s="36"/>
      <c r="B79" s="50">
        <v>3231</v>
      </c>
      <c r="C79" s="77" t="s">
        <v>169</v>
      </c>
      <c r="D79" s="38"/>
      <c r="E79" s="76"/>
      <c r="F79" s="54"/>
      <c r="G79" s="55"/>
      <c r="H79" s="54"/>
      <c r="I79" s="54"/>
      <c r="J79" s="54"/>
      <c r="K79" s="65"/>
      <c r="L79" s="65"/>
      <c r="M79" s="65"/>
      <c r="N79" s="65">
        <v>0</v>
      </c>
    </row>
    <row r="80" spans="1:14" ht="10.8" customHeight="1" x14ac:dyDescent="0.3">
      <c r="A80" s="36"/>
      <c r="B80" s="78"/>
      <c r="C80" s="79"/>
      <c r="D80" s="52"/>
      <c r="E80" s="76"/>
      <c r="F80" s="54"/>
      <c r="G80" s="55"/>
      <c r="H80" s="54"/>
      <c r="I80" s="54"/>
      <c r="J80" s="54"/>
      <c r="K80" s="65"/>
      <c r="L80" s="65"/>
      <c r="M80" s="65"/>
      <c r="N80" s="70"/>
    </row>
    <row r="81" spans="1:14" x14ac:dyDescent="0.3">
      <c r="A81" s="36" t="s">
        <v>34</v>
      </c>
      <c r="B81" s="50">
        <v>3232</v>
      </c>
      <c r="C81" s="83" t="s">
        <v>187</v>
      </c>
      <c r="D81" s="38"/>
      <c r="E81" s="76"/>
      <c r="F81" s="65">
        <v>0</v>
      </c>
      <c r="G81" s="55"/>
      <c r="H81" s="54"/>
      <c r="I81" s="54"/>
      <c r="J81" s="57"/>
      <c r="K81" s="54"/>
      <c r="L81" s="54"/>
      <c r="M81" s="54"/>
      <c r="N81" s="65">
        <v>0</v>
      </c>
    </row>
    <row r="82" spans="1:14" x14ac:dyDescent="0.3">
      <c r="A82" s="36" t="s">
        <v>11</v>
      </c>
      <c r="B82" s="50">
        <v>3233</v>
      </c>
      <c r="C82" s="38" t="s">
        <v>188</v>
      </c>
      <c r="D82" s="38"/>
      <c r="E82" s="76"/>
      <c r="F82" s="54">
        <v>796.34</v>
      </c>
      <c r="G82" s="55"/>
      <c r="H82" s="54"/>
      <c r="I82" s="54"/>
      <c r="J82" s="57"/>
      <c r="K82" s="54"/>
      <c r="L82" s="54"/>
      <c r="M82" s="54"/>
      <c r="N82" s="54">
        <f>SUM(E82:M82)</f>
        <v>796.34</v>
      </c>
    </row>
    <row r="83" spans="1:14" x14ac:dyDescent="0.3">
      <c r="A83" s="36" t="s">
        <v>91</v>
      </c>
      <c r="B83" s="50">
        <v>3233</v>
      </c>
      <c r="C83" s="38" t="s">
        <v>188</v>
      </c>
      <c r="D83" s="38"/>
      <c r="E83" s="76"/>
      <c r="F83" s="54"/>
      <c r="G83" s="55">
        <v>570.71</v>
      </c>
      <c r="H83" s="54"/>
      <c r="I83" s="54"/>
      <c r="J83" s="57"/>
      <c r="K83" s="54"/>
      <c r="L83" s="54"/>
      <c r="M83" s="54"/>
      <c r="N83" s="54">
        <f>SUM(E83:M83)</f>
        <v>570.71</v>
      </c>
    </row>
    <row r="84" spans="1:14" x14ac:dyDescent="0.3">
      <c r="A84" s="36" t="s">
        <v>92</v>
      </c>
      <c r="B84" s="50">
        <v>3233</v>
      </c>
      <c r="C84" s="38" t="s">
        <v>188</v>
      </c>
      <c r="D84" s="38"/>
      <c r="E84" s="76"/>
      <c r="F84" s="54"/>
      <c r="G84" s="55"/>
      <c r="H84" s="54"/>
      <c r="I84" s="54"/>
      <c r="J84" s="57"/>
      <c r="K84" s="54">
        <v>3981.68</v>
      </c>
      <c r="L84" s="54"/>
      <c r="M84" s="54"/>
      <c r="N84" s="54">
        <f>SUM(E84:M84)</f>
        <v>3981.68</v>
      </c>
    </row>
    <row r="85" spans="1:14" x14ac:dyDescent="0.3">
      <c r="A85" s="36" t="s">
        <v>146</v>
      </c>
      <c r="B85" s="50">
        <v>3233</v>
      </c>
      <c r="C85" s="77" t="s">
        <v>188</v>
      </c>
      <c r="D85" s="38"/>
      <c r="E85" s="76"/>
      <c r="F85" s="54"/>
      <c r="G85" s="55"/>
      <c r="H85" s="54"/>
      <c r="I85" s="54"/>
      <c r="J85" s="57"/>
      <c r="K85" s="54"/>
      <c r="L85" s="55">
        <v>8893.2199999999993</v>
      </c>
      <c r="M85" s="65"/>
      <c r="N85" s="55">
        <f>SUM(E85:M85)</f>
        <v>8893.2199999999993</v>
      </c>
    </row>
    <row r="86" spans="1:14" x14ac:dyDescent="0.3">
      <c r="A86" s="36" t="s">
        <v>226</v>
      </c>
      <c r="B86" s="78">
        <v>3233</v>
      </c>
      <c r="C86" s="99" t="s">
        <v>188</v>
      </c>
      <c r="D86" s="52"/>
      <c r="E86" s="76"/>
      <c r="F86" s="54"/>
      <c r="G86" s="55"/>
      <c r="H86" s="54"/>
      <c r="I86" s="54"/>
      <c r="J86" s="57"/>
      <c r="K86" s="54"/>
      <c r="L86" s="55"/>
      <c r="M86" s="55">
        <v>10258.540000000001</v>
      </c>
      <c r="N86" s="55">
        <f>SUM(E86:M86)</f>
        <v>10258.540000000001</v>
      </c>
    </row>
    <row r="87" spans="1:14" ht="12" customHeight="1" x14ac:dyDescent="0.3">
      <c r="A87" s="36"/>
      <c r="B87" s="78"/>
      <c r="C87" s="79"/>
      <c r="D87" s="52"/>
      <c r="E87" s="76"/>
      <c r="F87" s="54"/>
      <c r="G87" s="55"/>
      <c r="H87" s="54"/>
      <c r="I87" s="54"/>
      <c r="J87" s="57"/>
      <c r="K87" s="54"/>
      <c r="L87" s="65"/>
      <c r="M87" s="65"/>
      <c r="N87" s="70"/>
    </row>
    <row r="88" spans="1:14" x14ac:dyDescent="0.3">
      <c r="A88" s="36" t="s">
        <v>12</v>
      </c>
      <c r="B88" s="50">
        <v>3234</v>
      </c>
      <c r="C88" s="83" t="s">
        <v>13</v>
      </c>
      <c r="D88" s="38"/>
      <c r="E88" s="76"/>
      <c r="F88" s="54">
        <v>8361.5400000000009</v>
      </c>
      <c r="G88" s="55"/>
      <c r="H88" s="54"/>
      <c r="I88" s="87"/>
      <c r="J88" s="57"/>
      <c r="K88" s="54"/>
      <c r="L88" s="54"/>
      <c r="M88" s="54"/>
      <c r="N88" s="54">
        <f>SUM(E88:M88)</f>
        <v>8361.5400000000009</v>
      </c>
    </row>
    <row r="89" spans="1:14" x14ac:dyDescent="0.3">
      <c r="A89" s="36" t="s">
        <v>93</v>
      </c>
      <c r="B89" s="50">
        <v>3234</v>
      </c>
      <c r="C89" s="38" t="s">
        <v>13</v>
      </c>
      <c r="D89" s="38"/>
      <c r="E89" s="76"/>
      <c r="F89" s="54"/>
      <c r="G89" s="55"/>
      <c r="H89" s="54"/>
      <c r="I89" s="65">
        <v>0</v>
      </c>
      <c r="J89" s="57"/>
      <c r="K89" s="54"/>
      <c r="L89" s="54"/>
      <c r="M89" s="54"/>
      <c r="N89" s="65">
        <f>SUM(E89:M89)</f>
        <v>0</v>
      </c>
    </row>
    <row r="90" spans="1:14" x14ac:dyDescent="0.3">
      <c r="A90" s="36" t="s">
        <v>227</v>
      </c>
      <c r="B90" s="50">
        <v>3234</v>
      </c>
      <c r="C90" s="77" t="s">
        <v>13</v>
      </c>
      <c r="D90" s="38"/>
      <c r="E90" s="76"/>
      <c r="F90" s="54"/>
      <c r="G90" s="55"/>
      <c r="H90" s="54"/>
      <c r="I90" s="65"/>
      <c r="J90" s="57"/>
      <c r="K90" s="54"/>
      <c r="L90" s="54"/>
      <c r="M90" s="54"/>
      <c r="N90" s="61">
        <f>SUM(E90:M90)</f>
        <v>0</v>
      </c>
    </row>
    <row r="91" spans="1:14" ht="11.4" customHeight="1" x14ac:dyDescent="0.3">
      <c r="A91" s="36"/>
      <c r="B91" s="78"/>
      <c r="C91" s="79"/>
      <c r="D91" s="52"/>
      <c r="E91" s="76"/>
      <c r="F91" s="54"/>
      <c r="G91" s="55"/>
      <c r="H91" s="54"/>
      <c r="I91" s="65"/>
      <c r="J91" s="57"/>
      <c r="K91" s="54"/>
      <c r="L91" s="54"/>
      <c r="M91" s="54"/>
      <c r="N91" s="70"/>
    </row>
    <row r="92" spans="1:14" x14ac:dyDescent="0.3">
      <c r="A92" s="36" t="s">
        <v>14</v>
      </c>
      <c r="B92" s="50">
        <v>3235</v>
      </c>
      <c r="C92" s="83" t="s">
        <v>15</v>
      </c>
      <c r="D92" s="38"/>
      <c r="E92" s="76"/>
      <c r="F92" s="54">
        <v>29710</v>
      </c>
      <c r="G92" s="55"/>
      <c r="H92" s="54"/>
      <c r="I92" s="54"/>
      <c r="J92" s="57"/>
      <c r="K92" s="54"/>
      <c r="L92" s="54"/>
      <c r="M92" s="54"/>
      <c r="N92" s="54">
        <f>SUM(E92:M92)</f>
        <v>29710</v>
      </c>
    </row>
    <row r="93" spans="1:14" x14ac:dyDescent="0.3">
      <c r="A93" s="36" t="s">
        <v>94</v>
      </c>
      <c r="B93" s="50">
        <v>3235</v>
      </c>
      <c r="C93" s="38" t="s">
        <v>15</v>
      </c>
      <c r="D93" s="38"/>
      <c r="E93" s="76"/>
      <c r="F93" s="54"/>
      <c r="G93" s="55"/>
      <c r="H93" s="54"/>
      <c r="I93" s="54"/>
      <c r="J93" s="57"/>
      <c r="K93" s="54"/>
      <c r="L93" s="54"/>
      <c r="M93" s="54"/>
      <c r="N93" s="110">
        <f>SUM(E93:M93)</f>
        <v>0</v>
      </c>
    </row>
    <row r="94" spans="1:14" x14ac:dyDescent="0.3">
      <c r="A94" s="36" t="s">
        <v>95</v>
      </c>
      <c r="B94" s="50">
        <v>3235</v>
      </c>
      <c r="C94" s="77" t="s">
        <v>15</v>
      </c>
      <c r="D94" s="38"/>
      <c r="E94" s="76"/>
      <c r="F94" s="54"/>
      <c r="G94" s="55"/>
      <c r="H94" s="54"/>
      <c r="I94" s="54"/>
      <c r="J94" s="57"/>
      <c r="K94" s="54"/>
      <c r="L94" s="65"/>
      <c r="M94" s="65"/>
      <c r="N94" s="65">
        <v>0</v>
      </c>
    </row>
    <row r="95" spans="1:14" ht="10.8" customHeight="1" x14ac:dyDescent="0.3">
      <c r="A95" s="36"/>
      <c r="B95" s="78"/>
      <c r="C95" s="79"/>
      <c r="D95" s="52"/>
      <c r="E95" s="76"/>
      <c r="F95" s="54"/>
      <c r="G95" s="55"/>
      <c r="H95" s="54"/>
      <c r="I95" s="54"/>
      <c r="J95" s="57"/>
      <c r="K95" s="54"/>
      <c r="L95" s="65"/>
      <c r="M95" s="65"/>
      <c r="N95" s="70"/>
    </row>
    <row r="96" spans="1:14" x14ac:dyDescent="0.3">
      <c r="A96" s="36" t="s">
        <v>16</v>
      </c>
      <c r="B96" s="50">
        <v>3236</v>
      </c>
      <c r="C96" s="180" t="s">
        <v>170</v>
      </c>
      <c r="D96" s="181"/>
      <c r="E96" s="76"/>
      <c r="F96" s="54">
        <v>3981.68</v>
      </c>
      <c r="G96" s="55"/>
      <c r="H96" s="54"/>
      <c r="I96" s="54"/>
      <c r="J96" s="57"/>
      <c r="K96" s="54"/>
      <c r="L96" s="54"/>
      <c r="M96" s="54"/>
      <c r="N96" s="54">
        <f>SUM(E96:M96)</f>
        <v>3981.68</v>
      </c>
    </row>
    <row r="97" spans="1:14" x14ac:dyDescent="0.3">
      <c r="A97" s="36" t="s">
        <v>17</v>
      </c>
      <c r="B97" s="50">
        <v>3237</v>
      </c>
      <c r="C97" s="38" t="s">
        <v>141</v>
      </c>
      <c r="D97" s="38"/>
      <c r="E97" s="76"/>
      <c r="F97" s="54">
        <v>915.79</v>
      </c>
      <c r="G97" s="55"/>
      <c r="H97" s="54"/>
      <c r="I97" s="54"/>
      <c r="J97" s="57"/>
      <c r="K97" s="54"/>
      <c r="L97" s="54"/>
      <c r="M97" s="54"/>
      <c r="N97" s="54">
        <f>SUM(E97:M97)</f>
        <v>915.79</v>
      </c>
    </row>
    <row r="98" spans="1:14" x14ac:dyDescent="0.3">
      <c r="A98" s="36" t="s">
        <v>55</v>
      </c>
      <c r="B98" s="50">
        <v>3237</v>
      </c>
      <c r="C98" s="38" t="s">
        <v>141</v>
      </c>
      <c r="D98" s="38"/>
      <c r="E98" s="76"/>
      <c r="F98" s="54"/>
      <c r="G98" s="55">
        <v>1327.23</v>
      </c>
      <c r="H98" s="54"/>
      <c r="I98" s="54"/>
      <c r="J98" s="57"/>
      <c r="K98" s="54"/>
      <c r="L98" s="54"/>
      <c r="M98" s="54"/>
      <c r="N98" s="54">
        <f>SUM(E98:M98)</f>
        <v>1327.23</v>
      </c>
    </row>
    <row r="99" spans="1:14" x14ac:dyDescent="0.3">
      <c r="A99" s="36" t="s">
        <v>96</v>
      </c>
      <c r="B99" s="50">
        <v>3237</v>
      </c>
      <c r="C99" s="38" t="s">
        <v>141</v>
      </c>
      <c r="D99" s="38"/>
      <c r="E99" s="76"/>
      <c r="F99" s="54"/>
      <c r="G99" s="55"/>
      <c r="H99" s="65">
        <v>0</v>
      </c>
      <c r="I99" s="54"/>
      <c r="J99" s="57"/>
      <c r="K99" s="54"/>
      <c r="L99" s="54"/>
      <c r="M99" s="54"/>
      <c r="N99" s="65">
        <v>0</v>
      </c>
    </row>
    <row r="100" spans="1:14" x14ac:dyDescent="0.3">
      <c r="A100" s="36" t="s">
        <v>56</v>
      </c>
      <c r="B100" s="50">
        <v>3237</v>
      </c>
      <c r="C100" s="38" t="s">
        <v>141</v>
      </c>
      <c r="D100" s="38"/>
      <c r="E100" s="76"/>
      <c r="F100" s="54"/>
      <c r="G100" s="55"/>
      <c r="H100" s="54"/>
      <c r="I100" s="65">
        <v>0</v>
      </c>
      <c r="J100" s="57"/>
      <c r="K100" s="54"/>
      <c r="L100" s="54"/>
      <c r="M100" s="54"/>
      <c r="N100" s="65">
        <v>0</v>
      </c>
    </row>
    <row r="101" spans="1:14" x14ac:dyDescent="0.3">
      <c r="A101" s="36" t="s">
        <v>97</v>
      </c>
      <c r="B101" s="50">
        <v>3237</v>
      </c>
      <c r="C101" s="38" t="s">
        <v>141</v>
      </c>
      <c r="D101" s="38"/>
      <c r="E101" s="76"/>
      <c r="F101" s="54"/>
      <c r="G101" s="55"/>
      <c r="H101" s="54"/>
      <c r="I101" s="54"/>
      <c r="J101" s="65">
        <v>0</v>
      </c>
      <c r="K101" s="54"/>
      <c r="L101" s="54"/>
      <c r="M101" s="54"/>
      <c r="N101" s="109">
        <v>0</v>
      </c>
    </row>
    <row r="102" spans="1:14" x14ac:dyDescent="0.3">
      <c r="A102" s="36" t="s">
        <v>57</v>
      </c>
      <c r="B102" s="50">
        <v>3237</v>
      </c>
      <c r="C102" s="38" t="s">
        <v>141</v>
      </c>
      <c r="D102" s="38"/>
      <c r="E102" s="76"/>
      <c r="F102" s="54"/>
      <c r="G102" s="55"/>
      <c r="H102" s="54"/>
      <c r="I102" s="54"/>
      <c r="J102" s="65"/>
      <c r="K102" s="54">
        <v>63043.34</v>
      </c>
      <c r="L102" s="54"/>
      <c r="M102" s="54"/>
      <c r="N102" s="55">
        <f>SUM(E102:M102)</f>
        <v>63043.34</v>
      </c>
    </row>
    <row r="103" spans="1:14" x14ac:dyDescent="0.3">
      <c r="A103" s="36" t="s">
        <v>98</v>
      </c>
      <c r="B103" s="50">
        <v>3237</v>
      </c>
      <c r="C103" s="77" t="s">
        <v>141</v>
      </c>
      <c r="D103" s="77"/>
      <c r="E103" s="76"/>
      <c r="F103" s="54"/>
      <c r="G103" s="55"/>
      <c r="H103" s="54"/>
      <c r="I103" s="54"/>
      <c r="J103" s="65"/>
      <c r="K103" s="54"/>
      <c r="L103" s="55">
        <v>296091.71000000002</v>
      </c>
      <c r="M103" s="65"/>
      <c r="N103" s="55">
        <f>SUM(E103:M103)</f>
        <v>296091.71000000002</v>
      </c>
    </row>
    <row r="104" spans="1:14" x14ac:dyDescent="0.3">
      <c r="A104" s="36" t="s">
        <v>228</v>
      </c>
      <c r="B104" s="78">
        <v>3237</v>
      </c>
      <c r="C104" s="99" t="s">
        <v>141</v>
      </c>
      <c r="D104" s="104"/>
      <c r="E104" s="88"/>
      <c r="F104" s="54"/>
      <c r="G104" s="55"/>
      <c r="H104" s="54"/>
      <c r="I104" s="54"/>
      <c r="J104" s="65"/>
      <c r="K104" s="54"/>
      <c r="L104" s="55"/>
      <c r="M104" s="55">
        <v>36764.480000000003</v>
      </c>
      <c r="N104" s="55">
        <f>SUM(E104:M104)</f>
        <v>36764.480000000003</v>
      </c>
    </row>
    <row r="105" spans="1:14" ht="11.4" customHeight="1" x14ac:dyDescent="0.3">
      <c r="A105" s="36"/>
      <c r="B105" s="78"/>
      <c r="C105" s="79"/>
      <c r="D105" s="52"/>
      <c r="E105" s="88"/>
      <c r="F105" s="54"/>
      <c r="G105" s="55"/>
      <c r="H105" s="54"/>
      <c r="I105" s="54"/>
      <c r="J105" s="65"/>
      <c r="K105" s="54"/>
      <c r="L105" s="65"/>
      <c r="M105" s="65"/>
      <c r="N105" s="70"/>
    </row>
    <row r="106" spans="1:14" x14ac:dyDescent="0.3">
      <c r="A106" s="36" t="s">
        <v>18</v>
      </c>
      <c r="B106" s="50">
        <v>3238</v>
      </c>
      <c r="C106" s="38" t="s">
        <v>19</v>
      </c>
      <c r="D106" s="38"/>
      <c r="E106" s="76"/>
      <c r="F106" s="54">
        <v>2126.9499999999998</v>
      </c>
      <c r="G106" s="55"/>
      <c r="H106" s="54"/>
      <c r="I106" s="54"/>
      <c r="J106" s="57"/>
      <c r="K106" s="54"/>
      <c r="L106" s="54"/>
      <c r="M106" s="54"/>
      <c r="N106" s="54">
        <f>SUM(E106:M106)</f>
        <v>2126.9499999999998</v>
      </c>
    </row>
    <row r="107" spans="1:14" x14ac:dyDescent="0.3">
      <c r="A107" s="36" t="s">
        <v>99</v>
      </c>
      <c r="B107" s="50">
        <v>3238</v>
      </c>
      <c r="C107" s="38" t="s">
        <v>19</v>
      </c>
      <c r="D107" s="38"/>
      <c r="E107" s="76"/>
      <c r="F107" s="54"/>
      <c r="G107" s="55"/>
      <c r="H107" s="54"/>
      <c r="I107" s="54"/>
      <c r="J107" s="57"/>
      <c r="K107" s="54"/>
      <c r="L107" s="61">
        <v>0</v>
      </c>
      <c r="M107" s="65"/>
      <c r="N107" s="61">
        <f>SUM(E107:M107)</f>
        <v>0</v>
      </c>
    </row>
    <row r="108" spans="1:14" ht="12.6" customHeight="1" x14ac:dyDescent="0.3">
      <c r="A108" s="36"/>
      <c r="B108" s="78"/>
      <c r="C108" s="79"/>
      <c r="D108" s="52"/>
      <c r="E108" s="76"/>
      <c r="F108" s="54"/>
      <c r="G108" s="55"/>
      <c r="H108" s="54"/>
      <c r="I108" s="54"/>
      <c r="J108" s="57"/>
      <c r="K108" s="54"/>
      <c r="L108" s="65"/>
      <c r="M108" s="65"/>
      <c r="N108" s="70"/>
    </row>
    <row r="109" spans="1:14" x14ac:dyDescent="0.3">
      <c r="A109" s="36" t="s">
        <v>20</v>
      </c>
      <c r="B109" s="78">
        <v>3239</v>
      </c>
      <c r="C109" s="79" t="s">
        <v>21</v>
      </c>
      <c r="D109" s="52"/>
      <c r="E109" s="76"/>
      <c r="F109" s="54">
        <v>2621.2800000000002</v>
      </c>
      <c r="G109" s="55"/>
      <c r="H109" s="54"/>
      <c r="I109" s="54"/>
      <c r="J109" s="54"/>
      <c r="K109" s="54"/>
      <c r="L109" s="54"/>
      <c r="M109" s="54"/>
      <c r="N109" s="54">
        <f t="shared" ref="N109:N116" si="8">SUM(E109:M109)</f>
        <v>2621.2800000000002</v>
      </c>
    </row>
    <row r="110" spans="1:14" x14ac:dyDescent="0.3">
      <c r="A110" s="36" t="s">
        <v>100</v>
      </c>
      <c r="B110" s="78">
        <v>3239</v>
      </c>
      <c r="C110" s="79" t="s">
        <v>21</v>
      </c>
      <c r="D110" s="52"/>
      <c r="E110" s="76"/>
      <c r="F110" s="54"/>
      <c r="G110" s="55">
        <v>4636.1400000000003</v>
      </c>
      <c r="H110" s="54"/>
      <c r="I110" s="54"/>
      <c r="J110" s="54"/>
      <c r="K110" s="54"/>
      <c r="L110" s="54"/>
      <c r="M110" s="54"/>
      <c r="N110" s="54">
        <f t="shared" si="8"/>
        <v>4636.1400000000003</v>
      </c>
    </row>
    <row r="111" spans="1:14" x14ac:dyDescent="0.3">
      <c r="A111" s="36" t="s">
        <v>101</v>
      </c>
      <c r="B111" s="78">
        <v>3239</v>
      </c>
      <c r="C111" s="79" t="s">
        <v>21</v>
      </c>
      <c r="D111" s="52"/>
      <c r="E111" s="76"/>
      <c r="F111" s="54"/>
      <c r="G111" s="55"/>
      <c r="H111" s="61">
        <v>0</v>
      </c>
      <c r="I111" s="54"/>
      <c r="J111" s="54"/>
      <c r="K111" s="54"/>
      <c r="L111" s="54"/>
      <c r="M111" s="54"/>
      <c r="N111" s="65">
        <f t="shared" si="8"/>
        <v>0</v>
      </c>
    </row>
    <row r="112" spans="1:14" x14ac:dyDescent="0.3">
      <c r="A112" s="36" t="s">
        <v>102</v>
      </c>
      <c r="B112" s="78">
        <v>3239</v>
      </c>
      <c r="C112" s="79" t="s">
        <v>21</v>
      </c>
      <c r="D112" s="52"/>
      <c r="E112" s="76"/>
      <c r="F112" s="54"/>
      <c r="G112" s="55"/>
      <c r="H112" s="54"/>
      <c r="I112" s="54"/>
      <c r="J112" s="54">
        <v>3185.35</v>
      </c>
      <c r="K112" s="54"/>
      <c r="L112" s="54"/>
      <c r="M112" s="54"/>
      <c r="N112" s="54">
        <f t="shared" si="8"/>
        <v>3185.35</v>
      </c>
    </row>
    <row r="113" spans="1:14" x14ac:dyDescent="0.3">
      <c r="A113" s="36" t="s">
        <v>103</v>
      </c>
      <c r="B113" s="78">
        <v>3239</v>
      </c>
      <c r="C113" s="79" t="s">
        <v>21</v>
      </c>
      <c r="D113" s="52"/>
      <c r="E113" s="76"/>
      <c r="F113" s="54"/>
      <c r="G113" s="55"/>
      <c r="H113" s="54"/>
      <c r="I113" s="54"/>
      <c r="J113" s="54"/>
      <c r="K113" s="54"/>
      <c r="L113" s="54"/>
      <c r="M113" s="54"/>
      <c r="N113" s="65">
        <f t="shared" si="8"/>
        <v>0</v>
      </c>
    </row>
    <row r="114" spans="1:14" x14ac:dyDescent="0.3">
      <c r="A114" s="36" t="s">
        <v>212</v>
      </c>
      <c r="B114" s="78">
        <v>3239</v>
      </c>
      <c r="C114" s="79" t="s">
        <v>21</v>
      </c>
      <c r="D114" s="52"/>
      <c r="E114" s="76"/>
      <c r="F114" s="54"/>
      <c r="G114" s="55"/>
      <c r="H114" s="54"/>
      <c r="I114" s="54"/>
      <c r="J114" s="54"/>
      <c r="K114" s="54">
        <v>3981.68</v>
      </c>
      <c r="L114" s="54"/>
      <c r="M114" s="54"/>
      <c r="N114" s="54">
        <f t="shared" si="8"/>
        <v>3981.68</v>
      </c>
    </row>
    <row r="115" spans="1:14" x14ac:dyDescent="0.3">
      <c r="A115" s="36" t="s">
        <v>104</v>
      </c>
      <c r="B115" s="78">
        <v>3239</v>
      </c>
      <c r="C115" s="79" t="s">
        <v>21</v>
      </c>
      <c r="D115" s="52"/>
      <c r="E115" s="76"/>
      <c r="F115" s="54"/>
      <c r="G115" s="55"/>
      <c r="H115" s="54"/>
      <c r="I115" s="54"/>
      <c r="J115" s="54"/>
      <c r="K115" s="54"/>
      <c r="L115" s="55">
        <v>540036.37</v>
      </c>
      <c r="M115" s="65"/>
      <c r="N115" s="55">
        <f t="shared" si="8"/>
        <v>540036.37</v>
      </c>
    </row>
    <row r="116" spans="1:14" x14ac:dyDescent="0.3">
      <c r="A116" s="36" t="s">
        <v>229</v>
      </c>
      <c r="B116" s="78">
        <v>3239</v>
      </c>
      <c r="C116" s="89" t="s">
        <v>21</v>
      </c>
      <c r="D116" s="52"/>
      <c r="E116" s="76"/>
      <c r="F116" s="54"/>
      <c r="G116" s="55"/>
      <c r="H116" s="54"/>
      <c r="I116" s="54"/>
      <c r="J116" s="54"/>
      <c r="K116" s="54"/>
      <c r="L116" s="55"/>
      <c r="M116" s="55">
        <v>56878.09</v>
      </c>
      <c r="N116" s="55">
        <f t="shared" si="8"/>
        <v>56878.09</v>
      </c>
    </row>
    <row r="117" spans="1:14" ht="12.6" customHeight="1" x14ac:dyDescent="0.3">
      <c r="A117" s="36"/>
      <c r="B117" s="78"/>
      <c r="C117" s="89"/>
      <c r="D117" s="52"/>
      <c r="E117" s="76"/>
      <c r="F117" s="54"/>
      <c r="G117" s="55"/>
      <c r="H117" s="54"/>
      <c r="I117" s="54"/>
      <c r="J117" s="54"/>
      <c r="K117" s="54"/>
      <c r="L117" s="65"/>
      <c r="M117" s="65"/>
      <c r="N117" s="70"/>
    </row>
    <row r="118" spans="1:14" ht="12.6" customHeight="1" x14ac:dyDescent="0.3">
      <c r="A118" s="14"/>
      <c r="B118" s="18">
        <v>324</v>
      </c>
      <c r="C118" s="19" t="s">
        <v>162</v>
      </c>
      <c r="D118" s="17"/>
      <c r="E118" s="80">
        <f>SUM(E119:E127)</f>
        <v>0</v>
      </c>
      <c r="F118" s="70">
        <f>SUM(F119:F127)</f>
        <v>0</v>
      </c>
      <c r="G118" s="81">
        <f>SUM(G120)</f>
        <v>162501.03</v>
      </c>
      <c r="H118" s="69">
        <f>SUM(H119:H127)</f>
        <v>663.62</v>
      </c>
      <c r="I118" s="70">
        <f>SUM(I119:I127)</f>
        <v>0</v>
      </c>
      <c r="J118" s="70">
        <f>SUM(J119:J127)</f>
        <v>0</v>
      </c>
      <c r="K118" s="69">
        <f>SUM(K119:K127)</f>
        <v>138297.17000000001</v>
      </c>
      <c r="L118" s="81">
        <f>SUM(L119:L127)</f>
        <v>351150.04</v>
      </c>
      <c r="M118" s="81">
        <f>SUM(M120:M127)</f>
        <v>14638.93</v>
      </c>
      <c r="N118" s="81">
        <f>SUM(E118:M118)</f>
        <v>667250.79</v>
      </c>
    </row>
    <row r="119" spans="1:14" x14ac:dyDescent="0.3">
      <c r="A119" s="36" t="s">
        <v>35</v>
      </c>
      <c r="B119" s="50">
        <v>3241</v>
      </c>
      <c r="C119" s="83" t="s">
        <v>162</v>
      </c>
      <c r="D119" s="38"/>
      <c r="E119" s="76"/>
      <c r="F119" s="65">
        <v>0</v>
      </c>
      <c r="G119" s="55"/>
      <c r="H119" s="54"/>
      <c r="I119" s="54"/>
      <c r="J119" s="57"/>
      <c r="K119" s="54"/>
      <c r="L119" s="54"/>
      <c r="M119" s="54"/>
      <c r="N119" s="109">
        <f>SUM(E119:M119)</f>
        <v>0</v>
      </c>
    </row>
    <row r="120" spans="1:14" x14ac:dyDescent="0.3">
      <c r="A120" s="36" t="s">
        <v>105</v>
      </c>
      <c r="B120" s="50">
        <v>3241</v>
      </c>
      <c r="C120" s="38" t="s">
        <v>162</v>
      </c>
      <c r="D120" s="38"/>
      <c r="E120" s="76"/>
      <c r="F120" s="54"/>
      <c r="G120" s="55">
        <v>162501.03</v>
      </c>
      <c r="H120" s="54"/>
      <c r="I120" s="54"/>
      <c r="J120" s="57"/>
      <c r="K120" s="54"/>
      <c r="L120" s="54"/>
      <c r="M120" s="54"/>
      <c r="N120" s="54">
        <f>SUM(E120:M120)</f>
        <v>162501.03</v>
      </c>
    </row>
    <row r="121" spans="1:14" x14ac:dyDescent="0.3">
      <c r="A121" s="36" t="s">
        <v>106</v>
      </c>
      <c r="B121" s="50">
        <v>3241</v>
      </c>
      <c r="C121" s="38" t="s">
        <v>162</v>
      </c>
      <c r="D121" s="38"/>
      <c r="E121" s="76"/>
      <c r="F121" s="54"/>
      <c r="G121" s="55"/>
      <c r="H121" s="54">
        <v>663.62</v>
      </c>
      <c r="I121" s="54"/>
      <c r="J121" s="57"/>
      <c r="K121" s="54"/>
      <c r="L121" s="54"/>
      <c r="M121" s="54"/>
      <c r="N121" s="54">
        <f>SUM(E121:M121)</f>
        <v>663.62</v>
      </c>
    </row>
    <row r="122" spans="1:14" x14ac:dyDescent="0.3">
      <c r="A122" s="36" t="s">
        <v>107</v>
      </c>
      <c r="B122" s="50">
        <v>3241</v>
      </c>
      <c r="C122" s="38" t="s">
        <v>162</v>
      </c>
      <c r="D122" s="38"/>
      <c r="E122" s="76"/>
      <c r="F122" s="54"/>
      <c r="G122" s="55"/>
      <c r="H122" s="54"/>
      <c r="I122" s="54"/>
      <c r="J122" s="57"/>
      <c r="K122" s="54"/>
      <c r="L122" s="54"/>
      <c r="M122" s="54"/>
      <c r="N122" s="109">
        <v>0</v>
      </c>
    </row>
    <row r="123" spans="1:14" x14ac:dyDescent="0.3">
      <c r="A123" s="36" t="s">
        <v>108</v>
      </c>
      <c r="B123" s="50">
        <v>3241</v>
      </c>
      <c r="C123" s="38" t="s">
        <v>162</v>
      </c>
      <c r="D123" s="38"/>
      <c r="E123" s="76"/>
      <c r="F123" s="54"/>
      <c r="G123" s="55"/>
      <c r="H123" s="54"/>
      <c r="I123" s="54"/>
      <c r="J123" s="65">
        <v>0</v>
      </c>
      <c r="K123" s="54"/>
      <c r="L123" s="54"/>
      <c r="M123" s="54"/>
      <c r="N123" s="65">
        <v>0</v>
      </c>
    </row>
    <row r="124" spans="1:14" x14ac:dyDescent="0.3">
      <c r="A124" s="36" t="s">
        <v>109</v>
      </c>
      <c r="B124" s="50">
        <v>3241</v>
      </c>
      <c r="C124" s="38" t="s">
        <v>162</v>
      </c>
      <c r="D124" s="38"/>
      <c r="E124" s="76"/>
      <c r="F124" s="54"/>
      <c r="G124" s="55"/>
      <c r="H124" s="54"/>
      <c r="I124" s="54"/>
      <c r="J124" s="57"/>
      <c r="K124" s="54">
        <v>138297.17000000001</v>
      </c>
      <c r="L124" s="54"/>
      <c r="M124" s="54"/>
      <c r="N124" s="54">
        <f>SUM(E124:M124)</f>
        <v>138297.17000000001</v>
      </c>
    </row>
    <row r="125" spans="1:14" x14ac:dyDescent="0.3">
      <c r="A125" s="36" t="s">
        <v>110</v>
      </c>
      <c r="B125" s="50">
        <v>3241</v>
      </c>
      <c r="C125" s="77" t="s">
        <v>162</v>
      </c>
      <c r="D125" s="38"/>
      <c r="E125" s="76"/>
      <c r="F125" s="54"/>
      <c r="G125" s="55"/>
      <c r="H125" s="54"/>
      <c r="I125" s="54"/>
      <c r="J125" s="57"/>
      <c r="K125" s="54"/>
      <c r="L125" s="55">
        <v>351150.04</v>
      </c>
      <c r="M125" s="65"/>
      <c r="N125" s="55">
        <f>SUM(E125:M125)</f>
        <v>351150.04</v>
      </c>
    </row>
    <row r="126" spans="1:14" x14ac:dyDescent="0.3">
      <c r="A126" s="36" t="s">
        <v>230</v>
      </c>
      <c r="B126" s="78">
        <v>3241</v>
      </c>
      <c r="C126" s="99" t="s">
        <v>162</v>
      </c>
      <c r="D126" s="52"/>
      <c r="E126" s="76"/>
      <c r="F126" s="54"/>
      <c r="G126" s="55"/>
      <c r="H126" s="54"/>
      <c r="I126" s="54"/>
      <c r="J126" s="57"/>
      <c r="K126" s="54"/>
      <c r="L126" s="55"/>
      <c r="M126" s="55">
        <v>14638.93</v>
      </c>
      <c r="N126" s="55">
        <f>SUM(E126:M126)</f>
        <v>14638.93</v>
      </c>
    </row>
    <row r="127" spans="1:14" ht="13.2" customHeight="1" x14ac:dyDescent="0.3">
      <c r="A127" s="36"/>
      <c r="B127" s="78"/>
      <c r="C127" s="79"/>
      <c r="D127" s="52"/>
      <c r="E127" s="76"/>
      <c r="F127" s="54"/>
      <c r="G127" s="55"/>
      <c r="H127" s="54"/>
      <c r="I127" s="54"/>
      <c r="J127" s="57"/>
      <c r="K127" s="54"/>
      <c r="L127" s="65"/>
      <c r="M127" s="65"/>
      <c r="N127" s="70"/>
    </row>
    <row r="128" spans="1:14" x14ac:dyDescent="0.3">
      <c r="A128" s="130"/>
      <c r="B128" s="131">
        <v>329</v>
      </c>
      <c r="C128" s="168" t="s">
        <v>171</v>
      </c>
      <c r="D128" s="169"/>
      <c r="E128" s="132">
        <f t="shared" ref="E128" si="9">SUM(E132:E161)</f>
        <v>1951.03</v>
      </c>
      <c r="F128" s="72">
        <f t="shared" ref="F128:K128" si="10">SUM(F132:F160)</f>
        <v>14931.77</v>
      </c>
      <c r="G128" s="72">
        <f t="shared" si="10"/>
        <v>4478</v>
      </c>
      <c r="H128" s="72">
        <f t="shared" si="10"/>
        <v>1990.84</v>
      </c>
      <c r="I128" s="72">
        <f t="shared" si="10"/>
        <v>3318.07</v>
      </c>
      <c r="J128" s="58">
        <f t="shared" si="10"/>
        <v>1725.4</v>
      </c>
      <c r="K128" s="58">
        <f t="shared" si="10"/>
        <v>6835.22</v>
      </c>
      <c r="L128" s="72">
        <f>SUM(L129:L160)</f>
        <v>542698.39</v>
      </c>
      <c r="M128" s="72">
        <f>SUM(M129:M160)</f>
        <v>9870.86</v>
      </c>
      <c r="N128" s="72">
        <f>SUM(E128:M128)</f>
        <v>587799.57999999996</v>
      </c>
    </row>
    <row r="129" spans="1:14" x14ac:dyDescent="0.3">
      <c r="A129" s="130"/>
      <c r="B129" s="138">
        <v>3291</v>
      </c>
      <c r="C129" s="170" t="s">
        <v>250</v>
      </c>
      <c r="D129" s="171"/>
      <c r="E129" s="132"/>
      <c r="F129" s="72"/>
      <c r="G129" s="72"/>
      <c r="H129" s="72"/>
      <c r="I129" s="72"/>
      <c r="J129" s="58"/>
      <c r="K129" s="58"/>
      <c r="L129" s="63"/>
      <c r="M129" s="72"/>
      <c r="N129" s="63">
        <f>SUM(E129:M129)</f>
        <v>0</v>
      </c>
    </row>
    <row r="130" spans="1:14" x14ac:dyDescent="0.3">
      <c r="A130" s="130"/>
      <c r="B130" s="138">
        <v>3291</v>
      </c>
      <c r="C130" s="134" t="s">
        <v>250</v>
      </c>
      <c r="D130" s="135"/>
      <c r="E130" s="132"/>
      <c r="F130" s="72"/>
      <c r="G130" s="72"/>
      <c r="H130" s="72"/>
      <c r="I130" s="72"/>
      <c r="J130" s="58"/>
      <c r="K130" s="58"/>
      <c r="L130" s="63"/>
      <c r="M130" s="63"/>
      <c r="N130" s="63">
        <f>SUM(E130:M130)</f>
        <v>0</v>
      </c>
    </row>
    <row r="131" spans="1:14" ht="12.6" customHeight="1" x14ac:dyDescent="0.3">
      <c r="A131" s="14"/>
      <c r="B131" s="50"/>
      <c r="C131" s="134"/>
      <c r="D131" s="135"/>
      <c r="E131" s="141"/>
      <c r="F131" s="81"/>
      <c r="G131" s="81"/>
      <c r="H131" s="81"/>
      <c r="I131" s="81"/>
      <c r="J131" s="69"/>
      <c r="K131" s="69"/>
      <c r="L131" s="55"/>
      <c r="M131" s="81"/>
      <c r="N131" s="81"/>
    </row>
    <row r="132" spans="1:14" s="133" customFormat="1" x14ac:dyDescent="0.3">
      <c r="A132" s="36" t="s">
        <v>22</v>
      </c>
      <c r="B132" s="50">
        <v>3292</v>
      </c>
      <c r="C132" s="182" t="s">
        <v>23</v>
      </c>
      <c r="D132" s="183"/>
      <c r="E132" s="76"/>
      <c r="F132" s="54">
        <v>3583.52</v>
      </c>
      <c r="G132" s="55"/>
      <c r="H132" s="54"/>
      <c r="I132" s="54"/>
      <c r="J132" s="54"/>
      <c r="K132" s="54"/>
      <c r="L132" s="54"/>
      <c r="M132" s="54"/>
      <c r="N132" s="54">
        <f>SUM(E132:M132)</f>
        <v>3583.52</v>
      </c>
    </row>
    <row r="133" spans="1:14" x14ac:dyDescent="0.3">
      <c r="A133" s="36" t="s">
        <v>52</v>
      </c>
      <c r="B133" s="50">
        <v>3292</v>
      </c>
      <c r="C133" s="38" t="s">
        <v>23</v>
      </c>
      <c r="D133" s="38"/>
      <c r="E133" s="76"/>
      <c r="F133" s="54"/>
      <c r="G133" s="55"/>
      <c r="H133" s="54"/>
      <c r="I133" s="54"/>
      <c r="J133" s="54"/>
      <c r="K133" s="54"/>
      <c r="L133" s="54"/>
      <c r="M133" s="54"/>
      <c r="N133" s="109">
        <f t="shared" ref="N133:N136" si="11">SUM(E133:M133)</f>
        <v>0</v>
      </c>
    </row>
    <row r="134" spans="1:14" x14ac:dyDescent="0.3">
      <c r="A134" s="36" t="s">
        <v>53</v>
      </c>
      <c r="B134" s="50">
        <v>3292</v>
      </c>
      <c r="C134" s="38" t="s">
        <v>23</v>
      </c>
      <c r="D134" s="38"/>
      <c r="E134" s="76"/>
      <c r="F134" s="54"/>
      <c r="G134" s="55"/>
      <c r="H134" s="55">
        <v>1990.84</v>
      </c>
      <c r="I134" s="54"/>
      <c r="J134" s="54"/>
      <c r="K134" s="54"/>
      <c r="L134" s="54"/>
      <c r="M134" s="54"/>
      <c r="N134" s="55">
        <f t="shared" si="11"/>
        <v>1990.84</v>
      </c>
    </row>
    <row r="135" spans="1:14" x14ac:dyDescent="0.3">
      <c r="A135" s="36" t="s">
        <v>111</v>
      </c>
      <c r="B135" s="50">
        <v>3292</v>
      </c>
      <c r="C135" s="38" t="s">
        <v>23</v>
      </c>
      <c r="D135" s="38"/>
      <c r="E135" s="76"/>
      <c r="F135" s="54"/>
      <c r="G135" s="55"/>
      <c r="H135" s="65"/>
      <c r="I135" s="65">
        <v>0</v>
      </c>
      <c r="J135" s="54"/>
      <c r="K135" s="54"/>
      <c r="L135" s="54"/>
      <c r="M135" s="54"/>
      <c r="N135" s="109">
        <f t="shared" si="11"/>
        <v>0</v>
      </c>
    </row>
    <row r="136" spans="1:14" x14ac:dyDescent="0.3">
      <c r="A136" s="36" t="s">
        <v>112</v>
      </c>
      <c r="B136" s="50">
        <v>3292</v>
      </c>
      <c r="C136" s="38" t="s">
        <v>23</v>
      </c>
      <c r="D136" s="38"/>
      <c r="E136" s="76"/>
      <c r="F136" s="54"/>
      <c r="G136" s="55"/>
      <c r="H136" s="65"/>
      <c r="I136" s="54"/>
      <c r="J136" s="54"/>
      <c r="K136" s="54"/>
      <c r="L136" s="54"/>
      <c r="M136" s="54"/>
      <c r="N136" s="108">
        <f t="shared" si="11"/>
        <v>0</v>
      </c>
    </row>
    <row r="137" spans="1:14" x14ac:dyDescent="0.3">
      <c r="A137" s="36" t="s">
        <v>54</v>
      </c>
      <c r="B137" s="50">
        <v>3292</v>
      </c>
      <c r="C137" s="38" t="s">
        <v>23</v>
      </c>
      <c r="D137" s="38"/>
      <c r="E137" s="76"/>
      <c r="F137" s="54"/>
      <c r="G137" s="55"/>
      <c r="H137" s="65"/>
      <c r="I137" s="54"/>
      <c r="J137" s="54"/>
      <c r="K137" s="54">
        <v>6636.14</v>
      </c>
      <c r="L137" s="54"/>
      <c r="M137" s="54"/>
      <c r="N137" s="54">
        <f>SUM(E137:M137)</f>
        <v>6636.14</v>
      </c>
    </row>
    <row r="138" spans="1:14" x14ac:dyDescent="0.3">
      <c r="A138" s="36"/>
      <c r="B138" s="50">
        <v>3292</v>
      </c>
      <c r="C138" s="77" t="s">
        <v>23</v>
      </c>
      <c r="D138" s="38"/>
      <c r="E138" s="76"/>
      <c r="F138" s="54"/>
      <c r="G138" s="55"/>
      <c r="H138" s="54"/>
      <c r="I138" s="54"/>
      <c r="J138" s="54"/>
      <c r="K138" s="54"/>
      <c r="L138" s="65"/>
      <c r="M138" s="65"/>
      <c r="N138" s="65">
        <v>0</v>
      </c>
    </row>
    <row r="139" spans="1:14" ht="12" customHeight="1" x14ac:dyDescent="0.3">
      <c r="A139" s="36"/>
      <c r="B139" s="78"/>
      <c r="C139" s="99"/>
      <c r="D139" s="52"/>
      <c r="E139" s="76"/>
      <c r="F139" s="54"/>
      <c r="G139" s="55"/>
      <c r="H139" s="54"/>
      <c r="I139" s="54"/>
      <c r="J139" s="54"/>
      <c r="K139" s="54"/>
      <c r="L139" s="65"/>
      <c r="M139" s="65"/>
      <c r="N139" s="70"/>
    </row>
    <row r="140" spans="1:14" x14ac:dyDescent="0.3">
      <c r="A140" s="36" t="s">
        <v>24</v>
      </c>
      <c r="B140" s="78">
        <v>3293</v>
      </c>
      <c r="C140" s="79" t="s">
        <v>25</v>
      </c>
      <c r="D140" s="52"/>
      <c r="E140" s="76"/>
      <c r="F140" s="54">
        <v>530.89</v>
      </c>
      <c r="G140" s="55"/>
      <c r="H140" s="54"/>
      <c r="I140" s="54"/>
      <c r="J140" s="57"/>
      <c r="K140" s="54"/>
      <c r="L140" s="54"/>
      <c r="M140" s="54"/>
      <c r="N140" s="54">
        <f>SUM(E140:M140)</f>
        <v>530.89</v>
      </c>
    </row>
    <row r="141" spans="1:14" x14ac:dyDescent="0.3">
      <c r="A141" s="36" t="s">
        <v>113</v>
      </c>
      <c r="B141" s="50">
        <v>3293</v>
      </c>
      <c r="C141" s="89" t="s">
        <v>25</v>
      </c>
      <c r="D141" s="52"/>
      <c r="E141" s="76"/>
      <c r="F141" s="54"/>
      <c r="G141" s="55"/>
      <c r="H141" s="54"/>
      <c r="I141" s="65">
        <v>0</v>
      </c>
      <c r="J141" s="57"/>
      <c r="K141" s="54"/>
      <c r="L141" s="54"/>
      <c r="M141" s="54"/>
      <c r="N141" s="65">
        <v>0</v>
      </c>
    </row>
    <row r="142" spans="1:14" x14ac:dyDescent="0.3">
      <c r="A142" s="36" t="s">
        <v>114</v>
      </c>
      <c r="B142" s="50">
        <v>3293</v>
      </c>
      <c r="C142" s="79" t="s">
        <v>25</v>
      </c>
      <c r="D142" s="52"/>
      <c r="E142" s="76"/>
      <c r="F142" s="54"/>
      <c r="G142" s="55"/>
      <c r="H142" s="54"/>
      <c r="I142" s="65"/>
      <c r="J142" s="57"/>
      <c r="K142" s="54">
        <v>199.08</v>
      </c>
      <c r="L142" s="54"/>
      <c r="M142" s="54"/>
      <c r="N142" s="55">
        <f>SUM(E142:M142)</f>
        <v>199.08</v>
      </c>
    </row>
    <row r="143" spans="1:14" x14ac:dyDescent="0.3">
      <c r="A143" s="36" t="s">
        <v>115</v>
      </c>
      <c r="B143" s="50">
        <v>3293</v>
      </c>
      <c r="C143" s="79" t="s">
        <v>25</v>
      </c>
      <c r="D143" s="52"/>
      <c r="E143" s="76"/>
      <c r="F143" s="54"/>
      <c r="G143" s="55"/>
      <c r="H143" s="54"/>
      <c r="I143" s="65"/>
      <c r="J143" s="57"/>
      <c r="K143" s="54"/>
      <c r="L143" s="55">
        <v>8456.83</v>
      </c>
      <c r="M143" s="65"/>
      <c r="N143" s="55">
        <f>SUM(E143:M143)</f>
        <v>8456.83</v>
      </c>
    </row>
    <row r="144" spans="1:14" x14ac:dyDescent="0.3">
      <c r="A144" s="36" t="s">
        <v>231</v>
      </c>
      <c r="B144" s="50">
        <v>3293</v>
      </c>
      <c r="C144" s="79" t="s">
        <v>25</v>
      </c>
      <c r="D144" s="52"/>
      <c r="E144" s="76"/>
      <c r="F144" s="54"/>
      <c r="G144" s="55"/>
      <c r="H144" s="54"/>
      <c r="I144" s="65"/>
      <c r="J144" s="57"/>
      <c r="K144" s="54"/>
      <c r="L144" s="55"/>
      <c r="M144" s="55">
        <v>2654.46</v>
      </c>
      <c r="N144" s="55">
        <f>SUM(E144:M144)</f>
        <v>2654.46</v>
      </c>
    </row>
    <row r="145" spans="1:14" ht="12.6" customHeight="1" x14ac:dyDescent="0.3">
      <c r="A145" s="36"/>
      <c r="B145" s="50"/>
      <c r="C145" s="79"/>
      <c r="D145" s="52"/>
      <c r="E145" s="76"/>
      <c r="F145" s="54"/>
      <c r="G145" s="55"/>
      <c r="H145" s="54"/>
      <c r="I145" s="65"/>
      <c r="J145" s="57"/>
      <c r="K145" s="54"/>
      <c r="L145" s="65"/>
      <c r="M145" s="65"/>
      <c r="N145" s="70"/>
    </row>
    <row r="146" spans="1:14" x14ac:dyDescent="0.3">
      <c r="A146" s="36" t="s">
        <v>26</v>
      </c>
      <c r="B146" s="50">
        <v>3294</v>
      </c>
      <c r="C146" s="170" t="s">
        <v>117</v>
      </c>
      <c r="D146" s="171"/>
      <c r="E146" s="76"/>
      <c r="F146" s="54">
        <v>132.72</v>
      </c>
      <c r="G146" s="55"/>
      <c r="H146" s="54"/>
      <c r="I146" s="54"/>
      <c r="J146" s="57"/>
      <c r="K146" s="54"/>
      <c r="L146" s="54"/>
      <c r="M146" s="54"/>
      <c r="N146" s="54">
        <f>SUM(E146:M146)</f>
        <v>132.72</v>
      </c>
    </row>
    <row r="147" spans="1:14" x14ac:dyDescent="0.3">
      <c r="A147" s="36" t="s">
        <v>116</v>
      </c>
      <c r="B147" s="50">
        <v>3294</v>
      </c>
      <c r="C147" s="90" t="s">
        <v>117</v>
      </c>
      <c r="D147" s="44"/>
      <c r="E147" s="76"/>
      <c r="F147" s="54"/>
      <c r="G147" s="55"/>
      <c r="H147" s="54"/>
      <c r="I147" s="54"/>
      <c r="J147" s="57"/>
      <c r="K147" s="54"/>
      <c r="L147" s="65">
        <v>0</v>
      </c>
      <c r="M147" s="65"/>
      <c r="N147" s="65">
        <v>0</v>
      </c>
    </row>
    <row r="148" spans="1:14" ht="11.4" customHeight="1" x14ac:dyDescent="0.3">
      <c r="A148" s="36"/>
      <c r="B148" s="50"/>
      <c r="C148" s="90"/>
      <c r="D148" s="44"/>
      <c r="E148" s="76"/>
      <c r="F148" s="54"/>
      <c r="G148" s="55"/>
      <c r="H148" s="54"/>
      <c r="I148" s="54"/>
      <c r="J148" s="57"/>
      <c r="K148" s="54"/>
      <c r="L148" s="65"/>
      <c r="M148" s="65"/>
      <c r="N148" s="70"/>
    </row>
    <row r="149" spans="1:14" x14ac:dyDescent="0.3">
      <c r="A149" s="36" t="s">
        <v>36</v>
      </c>
      <c r="B149" s="50">
        <v>3295</v>
      </c>
      <c r="C149" s="90" t="s">
        <v>37</v>
      </c>
      <c r="D149" s="44"/>
      <c r="E149" s="53"/>
      <c r="F149" s="54">
        <v>199.08</v>
      </c>
      <c r="G149" s="55"/>
      <c r="H149" s="54"/>
      <c r="I149" s="54"/>
      <c r="J149" s="57"/>
      <c r="K149" s="54"/>
      <c r="L149" s="54"/>
      <c r="M149" s="54"/>
      <c r="N149" s="54">
        <f>SUM(E149:M149)</f>
        <v>199.08</v>
      </c>
    </row>
    <row r="150" spans="1:14" x14ac:dyDescent="0.3">
      <c r="A150" s="36" t="s">
        <v>51</v>
      </c>
      <c r="B150" s="50">
        <v>3295</v>
      </c>
      <c r="C150" s="90" t="s">
        <v>37</v>
      </c>
      <c r="D150" s="44"/>
      <c r="E150" s="53">
        <v>1951.03</v>
      </c>
      <c r="F150" s="54"/>
      <c r="G150" s="55"/>
      <c r="H150" s="54"/>
      <c r="I150" s="54"/>
      <c r="J150" s="57"/>
      <c r="K150" s="54"/>
      <c r="L150" s="54"/>
      <c r="M150" s="54"/>
      <c r="N150" s="54">
        <f>SUM(E150:M150)</f>
        <v>1951.03</v>
      </c>
    </row>
    <row r="151" spans="1:14" x14ac:dyDescent="0.3">
      <c r="A151" s="36" t="s">
        <v>118</v>
      </c>
      <c r="B151" s="50">
        <v>3295</v>
      </c>
      <c r="C151" s="90" t="s">
        <v>37</v>
      </c>
      <c r="D151" s="44"/>
      <c r="E151" s="53"/>
      <c r="F151" s="54"/>
      <c r="G151" s="55"/>
      <c r="H151" s="54"/>
      <c r="I151" s="54"/>
      <c r="J151" s="57"/>
      <c r="K151" s="54"/>
      <c r="L151" s="61">
        <v>0</v>
      </c>
      <c r="M151" s="65"/>
      <c r="N151" s="61">
        <f>SUM(E151:M151)</f>
        <v>0</v>
      </c>
    </row>
    <row r="152" spans="1:14" x14ac:dyDescent="0.3">
      <c r="A152" s="36" t="s">
        <v>232</v>
      </c>
      <c r="B152" s="50">
        <v>3295</v>
      </c>
      <c r="C152" s="101" t="s">
        <v>37</v>
      </c>
      <c r="D152" s="102"/>
      <c r="E152" s="53"/>
      <c r="F152" s="54"/>
      <c r="G152" s="55"/>
      <c r="H152" s="54"/>
      <c r="I152" s="54"/>
      <c r="J152" s="57"/>
      <c r="K152" s="54"/>
      <c r="L152" s="65"/>
      <c r="M152" s="61">
        <v>0</v>
      </c>
      <c r="N152" s="61">
        <f>SUM(E152:M152)</f>
        <v>0</v>
      </c>
    </row>
    <row r="153" spans="1:14" x14ac:dyDescent="0.3">
      <c r="A153" s="36" t="s">
        <v>209</v>
      </c>
      <c r="B153" s="50">
        <v>3296</v>
      </c>
      <c r="C153" s="90" t="s">
        <v>210</v>
      </c>
      <c r="D153" s="44"/>
      <c r="E153" s="53"/>
      <c r="F153" s="54"/>
      <c r="G153" s="55"/>
      <c r="H153" s="54"/>
      <c r="I153" s="54">
        <v>3318.07</v>
      </c>
      <c r="J153" s="57"/>
      <c r="K153" s="54"/>
      <c r="L153" s="65"/>
      <c r="M153" s="65"/>
      <c r="N153" s="55">
        <f>SUM(E153:M153)</f>
        <v>3318.07</v>
      </c>
    </row>
    <row r="154" spans="1:14" ht="12" customHeight="1" x14ac:dyDescent="0.3">
      <c r="A154" s="36"/>
      <c r="B154" s="50"/>
      <c r="C154" s="125"/>
      <c r="D154" s="126"/>
      <c r="E154" s="53"/>
      <c r="F154" s="54"/>
      <c r="G154" s="55"/>
      <c r="H154" s="54"/>
      <c r="I154" s="54"/>
      <c r="J154" s="57"/>
      <c r="K154" s="54"/>
      <c r="L154" s="65"/>
      <c r="M154" s="65"/>
      <c r="N154" s="70"/>
    </row>
    <row r="155" spans="1:14" x14ac:dyDescent="0.3">
      <c r="A155" s="36" t="s">
        <v>27</v>
      </c>
      <c r="B155" s="50">
        <v>3299</v>
      </c>
      <c r="C155" s="38" t="s">
        <v>172</v>
      </c>
      <c r="D155" s="38"/>
      <c r="E155" s="76"/>
      <c r="F155" s="54">
        <v>3744.97</v>
      </c>
      <c r="G155" s="55"/>
      <c r="H155" s="54"/>
      <c r="I155" s="54"/>
      <c r="J155" s="57"/>
      <c r="K155" s="54"/>
      <c r="L155" s="54"/>
      <c r="M155" s="54"/>
      <c r="N155" s="54">
        <f t="shared" ref="N155:N160" si="12">SUM(E155:M155)</f>
        <v>3744.97</v>
      </c>
    </row>
    <row r="156" spans="1:14" x14ac:dyDescent="0.3">
      <c r="A156" s="36" t="s">
        <v>28</v>
      </c>
      <c r="B156" s="50">
        <v>3299</v>
      </c>
      <c r="C156" s="38" t="s">
        <v>173</v>
      </c>
      <c r="D156" s="38"/>
      <c r="E156" s="76"/>
      <c r="F156" s="54">
        <v>6740.59</v>
      </c>
      <c r="G156" s="55"/>
      <c r="H156" s="54"/>
      <c r="I156" s="54"/>
      <c r="J156" s="54"/>
      <c r="K156" s="54"/>
      <c r="L156" s="54"/>
      <c r="M156" s="54"/>
      <c r="N156" s="54">
        <f t="shared" si="12"/>
        <v>6740.59</v>
      </c>
    </row>
    <row r="157" spans="1:14" x14ac:dyDescent="0.3">
      <c r="A157" s="36" t="s">
        <v>119</v>
      </c>
      <c r="B157" s="50">
        <v>3299</v>
      </c>
      <c r="C157" s="38" t="s">
        <v>174</v>
      </c>
      <c r="D157" s="38"/>
      <c r="E157" s="76"/>
      <c r="F157" s="54"/>
      <c r="G157" s="55">
        <v>4478</v>
      </c>
      <c r="H157" s="54"/>
      <c r="I157" s="54"/>
      <c r="J157" s="54"/>
      <c r="K157" s="54"/>
      <c r="L157" s="54"/>
      <c r="M157" s="54"/>
      <c r="N157" s="54">
        <f t="shared" si="12"/>
        <v>4478</v>
      </c>
    </row>
    <row r="158" spans="1:14" x14ac:dyDescent="0.3">
      <c r="A158" s="36" t="s">
        <v>120</v>
      </c>
      <c r="B158" s="50">
        <v>3299</v>
      </c>
      <c r="C158" s="38" t="s">
        <v>175</v>
      </c>
      <c r="D158" s="38"/>
      <c r="E158" s="76"/>
      <c r="F158" s="54"/>
      <c r="G158" s="55"/>
      <c r="H158" s="54"/>
      <c r="I158" s="54"/>
      <c r="J158" s="54">
        <v>1725.4</v>
      </c>
      <c r="K158" s="54"/>
      <c r="L158" s="54"/>
      <c r="M158" s="54"/>
      <c r="N158" s="54">
        <f t="shared" si="12"/>
        <v>1725.4</v>
      </c>
    </row>
    <row r="159" spans="1:14" x14ac:dyDescent="0.3">
      <c r="A159" s="36" t="s">
        <v>121</v>
      </c>
      <c r="B159" s="50">
        <v>3299</v>
      </c>
      <c r="C159" s="77" t="s">
        <v>176</v>
      </c>
      <c r="D159" s="38"/>
      <c r="E159" s="76"/>
      <c r="F159" s="54"/>
      <c r="G159" s="55"/>
      <c r="H159" s="54"/>
      <c r="I159" s="54"/>
      <c r="J159" s="54"/>
      <c r="K159" s="54"/>
      <c r="L159" s="63">
        <v>534241.56000000006</v>
      </c>
      <c r="M159" s="65"/>
      <c r="N159" s="55">
        <f t="shared" si="12"/>
        <v>534241.56000000006</v>
      </c>
    </row>
    <row r="160" spans="1:14" x14ac:dyDescent="0.3">
      <c r="A160" s="36" t="s">
        <v>233</v>
      </c>
      <c r="B160" s="78">
        <v>3299</v>
      </c>
      <c r="C160" s="99" t="s">
        <v>161</v>
      </c>
      <c r="D160" s="52"/>
      <c r="E160" s="76"/>
      <c r="F160" s="54"/>
      <c r="G160" s="55"/>
      <c r="H160" s="54"/>
      <c r="I160" s="54"/>
      <c r="J160" s="54"/>
      <c r="K160" s="54"/>
      <c r="L160" s="65"/>
      <c r="M160" s="63">
        <v>7216.4</v>
      </c>
      <c r="N160" s="61">
        <f t="shared" si="12"/>
        <v>7216.4</v>
      </c>
    </row>
    <row r="161" spans="1:14" ht="10.8" customHeight="1" x14ac:dyDescent="0.3">
      <c r="A161" s="36"/>
      <c r="B161" s="78"/>
      <c r="C161" s="79"/>
      <c r="D161" s="52"/>
      <c r="E161" s="76"/>
      <c r="F161" s="54"/>
      <c r="G161" s="55"/>
      <c r="H161" s="54"/>
      <c r="I161" s="54"/>
      <c r="J161" s="54"/>
      <c r="K161" s="54"/>
      <c r="L161" s="65"/>
      <c r="M161" s="65"/>
      <c r="N161" s="70"/>
    </row>
    <row r="162" spans="1:14" x14ac:dyDescent="0.3">
      <c r="A162" s="14"/>
      <c r="B162" s="18">
        <v>343</v>
      </c>
      <c r="C162" s="19" t="s">
        <v>150</v>
      </c>
      <c r="D162" s="17"/>
      <c r="E162" s="80">
        <f t="shared" ref="E162:L162" si="13">SUM(E163:E164)</f>
        <v>0</v>
      </c>
      <c r="F162" s="69">
        <f t="shared" si="13"/>
        <v>79.63</v>
      </c>
      <c r="G162" s="68">
        <f t="shared" si="13"/>
        <v>0</v>
      </c>
      <c r="H162" s="70">
        <f t="shared" si="13"/>
        <v>0</v>
      </c>
      <c r="I162" s="129">
        <f>SUM(I165)</f>
        <v>1526.31</v>
      </c>
      <c r="J162" s="70">
        <f t="shared" si="13"/>
        <v>0</v>
      </c>
      <c r="K162" s="70">
        <f t="shared" si="13"/>
        <v>0</v>
      </c>
      <c r="L162" s="70">
        <f t="shared" si="13"/>
        <v>0</v>
      </c>
      <c r="M162" s="70">
        <v>0</v>
      </c>
      <c r="N162" s="81">
        <f>SUM(E162:M162)</f>
        <v>1605.94</v>
      </c>
    </row>
    <row r="163" spans="1:14" x14ac:dyDescent="0.3">
      <c r="A163" s="36" t="s">
        <v>29</v>
      </c>
      <c r="B163" s="50">
        <v>3431</v>
      </c>
      <c r="C163" s="83" t="s">
        <v>178</v>
      </c>
      <c r="D163" s="38"/>
      <c r="E163" s="76"/>
      <c r="F163" s="54">
        <v>13.27</v>
      </c>
      <c r="G163" s="55"/>
      <c r="H163" s="54"/>
      <c r="I163" s="54"/>
      <c r="J163" s="57"/>
      <c r="K163" s="54"/>
      <c r="L163" s="54"/>
      <c r="M163" s="54"/>
      <c r="N163" s="54">
        <f>SUM(E163:M163)</f>
        <v>13.27</v>
      </c>
    </row>
    <row r="164" spans="1:14" x14ac:dyDescent="0.3">
      <c r="A164" s="36" t="s">
        <v>31</v>
      </c>
      <c r="B164" s="50">
        <v>3433</v>
      </c>
      <c r="C164" s="38" t="s">
        <v>32</v>
      </c>
      <c r="D164" s="38"/>
      <c r="E164" s="76"/>
      <c r="F164" s="54">
        <v>66.36</v>
      </c>
      <c r="G164" s="55"/>
      <c r="H164" s="54"/>
      <c r="I164" s="54"/>
      <c r="J164" s="57"/>
      <c r="K164" s="54"/>
      <c r="L164" s="54"/>
      <c r="M164" s="54"/>
      <c r="N164" s="54">
        <f>SUM(E164:M164)</f>
        <v>66.36</v>
      </c>
    </row>
    <row r="165" spans="1:14" x14ac:dyDescent="0.3">
      <c r="A165" s="91" t="s">
        <v>211</v>
      </c>
      <c r="B165" s="78">
        <v>3433</v>
      </c>
      <c r="C165" s="79" t="s">
        <v>32</v>
      </c>
      <c r="D165" s="52"/>
      <c r="E165" s="76"/>
      <c r="F165" s="54"/>
      <c r="G165" s="55"/>
      <c r="H165" s="54"/>
      <c r="I165" s="54">
        <v>1526.31</v>
      </c>
      <c r="J165" s="57"/>
      <c r="K165" s="54"/>
      <c r="L165" s="54"/>
      <c r="M165" s="54"/>
      <c r="N165" s="54">
        <f>SUM(E165:M165)</f>
        <v>1526.31</v>
      </c>
    </row>
    <row r="166" spans="1:14" ht="10.199999999999999" customHeight="1" x14ac:dyDescent="0.3">
      <c r="A166" s="91"/>
      <c r="B166" s="78"/>
      <c r="C166" s="79"/>
      <c r="D166" s="52"/>
      <c r="E166" s="76"/>
      <c r="F166" s="54"/>
      <c r="G166" s="55"/>
      <c r="H166" s="54"/>
      <c r="I166" s="54"/>
      <c r="J166" s="57"/>
      <c r="K166" s="54"/>
      <c r="L166" s="54"/>
      <c r="M166" s="54"/>
      <c r="N166" s="69"/>
    </row>
    <row r="167" spans="1:14" x14ac:dyDescent="0.3">
      <c r="A167" s="91"/>
      <c r="B167" s="18">
        <v>368</v>
      </c>
      <c r="C167" s="22" t="s">
        <v>238</v>
      </c>
      <c r="D167" s="52"/>
      <c r="E167" s="76"/>
      <c r="F167" s="54"/>
      <c r="G167" s="55"/>
      <c r="H167" s="54"/>
      <c r="I167" s="54"/>
      <c r="J167" s="57"/>
      <c r="K167" s="54"/>
      <c r="L167" s="69">
        <f>SUM(L168)</f>
        <v>66361.399999999994</v>
      </c>
      <c r="M167" s="54"/>
      <c r="N167" s="69">
        <f>SUM(E167:M167)</f>
        <v>66361.399999999994</v>
      </c>
    </row>
    <row r="168" spans="1:14" x14ac:dyDescent="0.3">
      <c r="A168" s="91" t="s">
        <v>214</v>
      </c>
      <c r="B168" s="78">
        <v>3681</v>
      </c>
      <c r="C168" s="79" t="s">
        <v>215</v>
      </c>
      <c r="D168" s="52"/>
      <c r="E168" s="76"/>
      <c r="F168" s="54"/>
      <c r="G168" s="55"/>
      <c r="H168" s="54"/>
      <c r="I168" s="54"/>
      <c r="J168" s="57"/>
      <c r="K168" s="54"/>
      <c r="L168" s="54">
        <v>66361.399999999994</v>
      </c>
      <c r="M168" s="54"/>
      <c r="N168" s="54">
        <f>SUM(E168:M168)</f>
        <v>66361.399999999994</v>
      </c>
    </row>
    <row r="169" spans="1:14" ht="11.4" customHeight="1" x14ac:dyDescent="0.3">
      <c r="A169" s="91"/>
      <c r="B169" s="78"/>
      <c r="C169" s="79"/>
      <c r="D169" s="52"/>
      <c r="E169" s="76"/>
      <c r="F169" s="54"/>
      <c r="G169" s="55"/>
      <c r="H169" s="54"/>
      <c r="I169" s="54"/>
      <c r="J169" s="57"/>
      <c r="K169" s="54"/>
      <c r="L169" s="54"/>
      <c r="M169" s="54"/>
      <c r="N169" s="69"/>
    </row>
    <row r="170" spans="1:14" x14ac:dyDescent="0.3">
      <c r="A170" s="91"/>
      <c r="B170" s="18">
        <v>369</v>
      </c>
      <c r="C170" s="22" t="s">
        <v>239</v>
      </c>
      <c r="D170" s="52"/>
      <c r="E170" s="76"/>
      <c r="F170" s="54"/>
      <c r="G170" s="55"/>
      <c r="H170" s="54"/>
      <c r="I170" s="54"/>
      <c r="J170" s="57"/>
      <c r="K170" s="54"/>
      <c r="L170" s="69">
        <f>SUM(L171)</f>
        <v>14539.2</v>
      </c>
      <c r="M170" s="54"/>
      <c r="N170" s="69">
        <f>SUM(E170:M170)</f>
        <v>14539.2</v>
      </c>
    </row>
    <row r="171" spans="1:14" x14ac:dyDescent="0.3">
      <c r="A171" s="91" t="s">
        <v>216</v>
      </c>
      <c r="B171" s="78">
        <v>3693</v>
      </c>
      <c r="C171" s="79" t="s">
        <v>217</v>
      </c>
      <c r="D171" s="52"/>
      <c r="E171" s="76"/>
      <c r="F171" s="54"/>
      <c r="G171" s="55"/>
      <c r="H171" s="54"/>
      <c r="I171" s="54"/>
      <c r="J171" s="57"/>
      <c r="K171" s="54"/>
      <c r="L171" s="54">
        <v>14539.2</v>
      </c>
      <c r="M171" s="54"/>
      <c r="N171" s="54">
        <f>SUM(E171:M171)</f>
        <v>14539.2</v>
      </c>
    </row>
    <row r="172" spans="1:14" ht="11.4" customHeight="1" x14ac:dyDescent="0.3">
      <c r="A172" s="91"/>
      <c r="B172" s="78"/>
      <c r="C172" s="79"/>
      <c r="D172" s="52"/>
      <c r="E172" s="76"/>
      <c r="F172" s="54"/>
      <c r="G172" s="55"/>
      <c r="H172" s="54"/>
      <c r="I172" s="54"/>
      <c r="J172" s="57"/>
      <c r="K172" s="54"/>
      <c r="L172" s="54"/>
      <c r="M172" s="54"/>
      <c r="N172" s="69"/>
    </row>
    <row r="173" spans="1:14" x14ac:dyDescent="0.3">
      <c r="A173" s="91"/>
      <c r="B173" s="18">
        <v>381</v>
      </c>
      <c r="C173" s="22" t="s">
        <v>240</v>
      </c>
      <c r="D173" s="52"/>
      <c r="E173" s="76"/>
      <c r="F173" s="54"/>
      <c r="G173" s="55"/>
      <c r="H173" s="54"/>
      <c r="I173" s="54"/>
      <c r="J173" s="57"/>
      <c r="K173" s="54"/>
      <c r="L173" s="69">
        <f>SUM(L174)</f>
        <v>66361.399999999994</v>
      </c>
      <c r="M173" s="54"/>
      <c r="N173" s="69">
        <f>SUM(E173:M173)</f>
        <v>66361.399999999994</v>
      </c>
    </row>
    <row r="174" spans="1:14" x14ac:dyDescent="0.3">
      <c r="A174" s="91" t="s">
        <v>218</v>
      </c>
      <c r="B174" s="78">
        <v>3813</v>
      </c>
      <c r="C174" s="79" t="s">
        <v>219</v>
      </c>
      <c r="D174" s="52"/>
      <c r="E174" s="76"/>
      <c r="F174" s="54"/>
      <c r="G174" s="55"/>
      <c r="H174" s="54"/>
      <c r="I174" s="54"/>
      <c r="J174" s="57"/>
      <c r="K174" s="54"/>
      <c r="L174" s="54">
        <v>66361.399999999994</v>
      </c>
      <c r="M174" s="54"/>
      <c r="N174" s="54">
        <f>SUM(E174:M174)</f>
        <v>66361.399999999994</v>
      </c>
    </row>
    <row r="175" spans="1:14" x14ac:dyDescent="0.3">
      <c r="A175" s="91" t="s">
        <v>234</v>
      </c>
      <c r="B175" s="78">
        <v>3813</v>
      </c>
      <c r="C175" s="79" t="s">
        <v>219</v>
      </c>
      <c r="D175" s="52"/>
      <c r="E175" s="76"/>
      <c r="F175" s="54"/>
      <c r="G175" s="55"/>
      <c r="H175" s="54"/>
      <c r="I175" s="54"/>
      <c r="J175" s="57"/>
      <c r="K175" s="54"/>
      <c r="L175" s="54"/>
      <c r="M175" s="65">
        <v>0</v>
      </c>
      <c r="N175" s="70">
        <f>SUM(C175:M175)</f>
        <v>0</v>
      </c>
    </row>
    <row r="176" spans="1:14" x14ac:dyDescent="0.3">
      <c r="A176" s="91"/>
      <c r="B176" s="78"/>
      <c r="C176" s="79"/>
      <c r="D176" s="52"/>
      <c r="E176" s="76"/>
      <c r="F176" s="54"/>
      <c r="G176" s="55"/>
      <c r="H176" s="54"/>
      <c r="I176" s="54"/>
      <c r="J176" s="57"/>
      <c r="K176" s="54"/>
      <c r="L176" s="54"/>
      <c r="M176" s="65"/>
      <c r="N176" s="69"/>
    </row>
    <row r="177" spans="1:14" x14ac:dyDescent="0.3">
      <c r="A177" s="91"/>
      <c r="B177" s="18">
        <v>412</v>
      </c>
      <c r="C177" s="22" t="s">
        <v>241</v>
      </c>
      <c r="D177" s="52"/>
      <c r="E177" s="76"/>
      <c r="F177" s="54"/>
      <c r="G177" s="55"/>
      <c r="H177" s="54"/>
      <c r="I177" s="54"/>
      <c r="J177" s="57"/>
      <c r="K177" s="54"/>
      <c r="L177" s="70">
        <f>SUM(L178)</f>
        <v>0</v>
      </c>
      <c r="M177" s="54"/>
      <c r="N177" s="70">
        <f>SUM(E177:M177)</f>
        <v>0</v>
      </c>
    </row>
    <row r="178" spans="1:14" x14ac:dyDescent="0.3">
      <c r="A178" s="91" t="s">
        <v>220</v>
      </c>
      <c r="B178" s="78">
        <v>4123</v>
      </c>
      <c r="C178" s="79" t="s">
        <v>221</v>
      </c>
      <c r="D178" s="52"/>
      <c r="E178" s="76"/>
      <c r="F178" s="54"/>
      <c r="G178" s="55"/>
      <c r="H178" s="54"/>
      <c r="I178" s="54"/>
      <c r="J178" s="57"/>
      <c r="K178" s="54"/>
      <c r="L178" s="65">
        <v>0</v>
      </c>
      <c r="M178" s="54"/>
      <c r="N178" s="70">
        <f>SUM(L178:M178)</f>
        <v>0</v>
      </c>
    </row>
    <row r="179" spans="1:14" x14ac:dyDescent="0.3">
      <c r="A179" s="91"/>
      <c r="B179" s="78"/>
      <c r="C179" s="79"/>
      <c r="D179" s="52"/>
      <c r="E179" s="76"/>
      <c r="F179" s="54"/>
      <c r="G179" s="55"/>
      <c r="H179" s="54"/>
      <c r="I179" s="54"/>
      <c r="J179" s="57"/>
      <c r="K179" s="54"/>
      <c r="L179" s="54"/>
      <c r="M179" s="54"/>
      <c r="N179" s="69"/>
    </row>
    <row r="180" spans="1:14" x14ac:dyDescent="0.3">
      <c r="A180" s="91"/>
      <c r="B180" s="18">
        <v>421</v>
      </c>
      <c r="C180" s="22" t="s">
        <v>158</v>
      </c>
      <c r="D180" s="52"/>
      <c r="E180" s="123">
        <v>0</v>
      </c>
      <c r="F180" s="65">
        <v>0</v>
      </c>
      <c r="G180" s="61">
        <v>0</v>
      </c>
      <c r="H180" s="65">
        <v>0</v>
      </c>
      <c r="I180" s="65">
        <v>0</v>
      </c>
      <c r="J180" s="65">
        <v>0</v>
      </c>
      <c r="K180" s="65">
        <v>0</v>
      </c>
      <c r="L180" s="70">
        <v>0</v>
      </c>
      <c r="M180" s="70">
        <f>SUM(M181)</f>
        <v>0</v>
      </c>
      <c r="N180" s="70">
        <f>SUM(E180:M180)</f>
        <v>0</v>
      </c>
    </row>
    <row r="181" spans="1:14" x14ac:dyDescent="0.3">
      <c r="A181" s="91" t="s">
        <v>235</v>
      </c>
      <c r="B181" s="78">
        <v>4212</v>
      </c>
      <c r="C181" s="79" t="s">
        <v>158</v>
      </c>
      <c r="D181" s="52"/>
      <c r="E181" s="76"/>
      <c r="F181" s="54"/>
      <c r="G181" s="55"/>
      <c r="H181" s="54"/>
      <c r="I181" s="54"/>
      <c r="J181" s="57"/>
      <c r="K181" s="54"/>
      <c r="L181" s="54"/>
      <c r="M181" s="65">
        <v>0</v>
      </c>
      <c r="N181" s="65">
        <f>SUM(E181:M181)</f>
        <v>0</v>
      </c>
    </row>
    <row r="182" spans="1:14" ht="12" customHeight="1" x14ac:dyDescent="0.3">
      <c r="A182" s="91"/>
      <c r="B182" s="78"/>
      <c r="C182" s="79"/>
      <c r="D182" s="52"/>
      <c r="E182" s="76"/>
      <c r="F182" s="54"/>
      <c r="G182" s="55"/>
      <c r="H182" s="54"/>
      <c r="I182" s="54"/>
      <c r="J182" s="57"/>
      <c r="K182" s="54"/>
      <c r="L182" s="54"/>
      <c r="M182" s="54"/>
      <c r="N182" s="69"/>
    </row>
    <row r="183" spans="1:14" ht="12" customHeight="1" x14ac:dyDescent="0.3">
      <c r="A183" s="21"/>
      <c r="B183" s="18">
        <v>422</v>
      </c>
      <c r="C183" s="22" t="s">
        <v>151</v>
      </c>
      <c r="D183" s="17"/>
      <c r="E183" s="80">
        <f>SUM(E184:E198)</f>
        <v>0</v>
      </c>
      <c r="F183" s="70">
        <f>SUM(F184:F198)</f>
        <v>0</v>
      </c>
      <c r="G183" s="81">
        <f>SUM(G184:G198)</f>
        <v>11935.900000000001</v>
      </c>
      <c r="H183" s="70">
        <f>SUM(H184:H198)</f>
        <v>0</v>
      </c>
      <c r="I183" s="81">
        <f t="shared" ref="I183:K183" si="14">SUM(I184:I196)</f>
        <v>4645.3</v>
      </c>
      <c r="J183" s="81">
        <f t="shared" si="14"/>
        <v>4379.84</v>
      </c>
      <c r="K183" s="70">
        <f t="shared" si="14"/>
        <v>0</v>
      </c>
      <c r="L183" s="81">
        <f>SUM(L184:L198)</f>
        <v>1626407.3</v>
      </c>
      <c r="M183" s="81">
        <f>SUM(M184:M198)</f>
        <v>517143.94</v>
      </c>
      <c r="N183" s="81">
        <f>SUM(E183:M183)</f>
        <v>2164512.2800000003</v>
      </c>
    </row>
    <row r="184" spans="1:14" ht="12.6" customHeight="1" x14ac:dyDescent="0.3">
      <c r="A184" s="91" t="s">
        <v>125</v>
      </c>
      <c r="B184" s="78">
        <v>4221</v>
      </c>
      <c r="C184" s="79" t="s">
        <v>177</v>
      </c>
      <c r="D184" s="52"/>
      <c r="E184" s="76"/>
      <c r="F184" s="65">
        <v>0</v>
      </c>
      <c r="G184" s="55"/>
      <c r="H184" s="54"/>
      <c r="I184" s="54"/>
      <c r="J184" s="57"/>
      <c r="K184" s="54"/>
      <c r="L184" s="54"/>
      <c r="M184" s="54"/>
      <c r="N184" s="65">
        <v>0</v>
      </c>
    </row>
    <row r="185" spans="1:14" ht="12.6" customHeight="1" x14ac:dyDescent="0.3">
      <c r="A185" s="91" t="s">
        <v>126</v>
      </c>
      <c r="B185" s="78">
        <v>4221</v>
      </c>
      <c r="C185" s="79" t="s">
        <v>177</v>
      </c>
      <c r="D185" s="52"/>
      <c r="E185" s="76"/>
      <c r="F185" s="54"/>
      <c r="G185" s="55">
        <v>4645.3</v>
      </c>
      <c r="H185" s="54"/>
      <c r="I185" s="54"/>
      <c r="J185" s="57"/>
      <c r="K185" s="54"/>
      <c r="L185" s="54"/>
      <c r="M185" s="107"/>
      <c r="N185" s="55">
        <f>SUM(E185:M185)</f>
        <v>4645.3</v>
      </c>
    </row>
    <row r="186" spans="1:14" ht="12" customHeight="1" x14ac:dyDescent="0.3">
      <c r="A186" s="91" t="s">
        <v>127</v>
      </c>
      <c r="B186" s="78">
        <v>4221</v>
      </c>
      <c r="C186" s="79" t="s">
        <v>177</v>
      </c>
      <c r="D186" s="52"/>
      <c r="E186" s="76"/>
      <c r="F186" s="54"/>
      <c r="G186" s="55"/>
      <c r="H186" s="54"/>
      <c r="I186" s="55"/>
      <c r="J186" s="57"/>
      <c r="K186" s="54"/>
      <c r="L186" s="54"/>
      <c r="M186" s="54"/>
      <c r="N186" s="55">
        <f>SUM(E186:M186)</f>
        <v>0</v>
      </c>
    </row>
    <row r="187" spans="1:14" ht="11.4" customHeight="1" x14ac:dyDescent="0.3">
      <c r="A187" s="91" t="s">
        <v>128</v>
      </c>
      <c r="B187" s="78">
        <v>4221</v>
      </c>
      <c r="C187" s="79" t="s">
        <v>179</v>
      </c>
      <c r="D187" s="52"/>
      <c r="E187" s="76"/>
      <c r="F187" s="54"/>
      <c r="G187" s="55"/>
      <c r="H187" s="54"/>
      <c r="I187" s="65"/>
      <c r="J187" s="65"/>
      <c r="K187" s="54"/>
      <c r="L187" s="54"/>
      <c r="M187" s="54"/>
      <c r="N187" s="65">
        <v>0</v>
      </c>
    </row>
    <row r="188" spans="1:14" ht="12.6" customHeight="1" x14ac:dyDescent="0.3">
      <c r="A188" s="91" t="s">
        <v>129</v>
      </c>
      <c r="B188" s="78">
        <v>4221</v>
      </c>
      <c r="C188" s="79" t="s">
        <v>177</v>
      </c>
      <c r="D188" s="52"/>
      <c r="E188" s="76"/>
      <c r="F188" s="54"/>
      <c r="G188" s="55"/>
      <c r="H188" s="54"/>
      <c r="I188" s="65"/>
      <c r="J188" s="65"/>
      <c r="K188" s="65">
        <v>0</v>
      </c>
      <c r="L188" s="54"/>
      <c r="M188" s="54"/>
      <c r="N188" s="61">
        <f>SUM(E188:M188)</f>
        <v>0</v>
      </c>
    </row>
    <row r="189" spans="1:14" ht="12.6" customHeight="1" x14ac:dyDescent="0.3">
      <c r="A189" s="91" t="s">
        <v>130</v>
      </c>
      <c r="B189" s="78">
        <v>4221</v>
      </c>
      <c r="C189" s="79" t="s">
        <v>177</v>
      </c>
      <c r="D189" s="52"/>
      <c r="E189" s="76"/>
      <c r="F189" s="54"/>
      <c r="G189" s="55"/>
      <c r="H189" s="54"/>
      <c r="I189" s="65"/>
      <c r="J189" s="65"/>
      <c r="K189" s="65">
        <v>0</v>
      </c>
      <c r="L189" s="54"/>
      <c r="M189" s="54"/>
      <c r="N189" s="61">
        <f>SUM(E189:M189)</f>
        <v>0</v>
      </c>
    </row>
    <row r="190" spans="1:14" ht="12" customHeight="1" x14ac:dyDescent="0.3">
      <c r="A190" s="91" t="s">
        <v>131</v>
      </c>
      <c r="B190" s="78">
        <v>4221</v>
      </c>
      <c r="C190" s="79" t="s">
        <v>177</v>
      </c>
      <c r="D190" s="52"/>
      <c r="E190" s="76"/>
      <c r="F190" s="54"/>
      <c r="G190" s="55"/>
      <c r="H190" s="54"/>
      <c r="I190" s="65"/>
      <c r="J190" s="65"/>
      <c r="K190" s="54"/>
      <c r="L190" s="55">
        <v>456715.18</v>
      </c>
      <c r="M190" s="65"/>
      <c r="N190" s="55">
        <f>SUM(E190:M190)</f>
        <v>456715.18</v>
      </c>
    </row>
    <row r="191" spans="1:14" ht="11.4" customHeight="1" x14ac:dyDescent="0.3">
      <c r="A191" s="91" t="s">
        <v>236</v>
      </c>
      <c r="B191" s="78">
        <v>4221</v>
      </c>
      <c r="C191" s="79" t="s">
        <v>180</v>
      </c>
      <c r="D191" s="52"/>
      <c r="E191" s="76"/>
      <c r="F191" s="54"/>
      <c r="G191" s="55"/>
      <c r="H191" s="54"/>
      <c r="I191" s="65"/>
      <c r="J191" s="65"/>
      <c r="K191" s="54"/>
      <c r="L191" s="65"/>
      <c r="M191" s="61">
        <v>0</v>
      </c>
      <c r="N191" s="55">
        <f>SUM(E191:M191)</f>
        <v>0</v>
      </c>
    </row>
    <row r="192" spans="1:14" ht="10.8" customHeight="1" x14ac:dyDescent="0.3">
      <c r="A192" s="91"/>
      <c r="B192" s="78"/>
      <c r="C192" s="79"/>
      <c r="D192" s="52"/>
      <c r="E192" s="76"/>
      <c r="F192" s="54"/>
      <c r="G192" s="55"/>
      <c r="H192" s="54"/>
      <c r="I192" s="65"/>
      <c r="J192" s="65"/>
      <c r="K192" s="54"/>
      <c r="L192" s="65"/>
      <c r="M192" s="65"/>
      <c r="N192" s="68"/>
    </row>
    <row r="193" spans="1:14" ht="10.8" customHeight="1" x14ac:dyDescent="0.3">
      <c r="A193" s="91" t="s">
        <v>132</v>
      </c>
      <c r="B193" s="78">
        <v>4225</v>
      </c>
      <c r="C193" s="79" t="s">
        <v>159</v>
      </c>
      <c r="D193" s="52"/>
      <c r="E193" s="76"/>
      <c r="F193" s="54"/>
      <c r="G193" s="55">
        <v>4645.3</v>
      </c>
      <c r="H193" s="54"/>
      <c r="I193" s="54"/>
      <c r="J193" s="57"/>
      <c r="K193" s="54"/>
      <c r="L193" s="54"/>
      <c r="M193" s="54"/>
      <c r="N193" s="54">
        <f t="shared" ref="N193:N198" si="15">SUM(E193:M193)</f>
        <v>4645.3</v>
      </c>
    </row>
    <row r="194" spans="1:14" ht="10.8" customHeight="1" x14ac:dyDescent="0.3">
      <c r="A194" s="91" t="s">
        <v>133</v>
      </c>
      <c r="B194" s="78">
        <v>4227</v>
      </c>
      <c r="C194" s="79" t="s">
        <v>160</v>
      </c>
      <c r="D194" s="52"/>
      <c r="E194" s="76"/>
      <c r="F194" s="54"/>
      <c r="G194" s="55">
        <v>2645.3</v>
      </c>
      <c r="H194" s="54"/>
      <c r="I194" s="54"/>
      <c r="J194" s="54"/>
      <c r="K194" s="54"/>
      <c r="L194" s="54"/>
      <c r="M194" s="54"/>
      <c r="N194" s="54">
        <f t="shared" si="15"/>
        <v>2645.3</v>
      </c>
    </row>
    <row r="195" spans="1:14" ht="12" customHeight="1" x14ac:dyDescent="0.3">
      <c r="A195" s="91" t="s">
        <v>134</v>
      </c>
      <c r="B195" s="78">
        <v>4227</v>
      </c>
      <c r="C195" s="79" t="s">
        <v>160</v>
      </c>
      <c r="D195" s="52"/>
      <c r="E195" s="76"/>
      <c r="F195" s="54"/>
      <c r="G195" s="55"/>
      <c r="H195" s="54"/>
      <c r="I195" s="54">
        <v>4645.3</v>
      </c>
      <c r="J195" s="57"/>
      <c r="K195" s="54"/>
      <c r="L195" s="54"/>
      <c r="M195" s="54"/>
      <c r="N195" s="54">
        <f t="shared" si="15"/>
        <v>4645.3</v>
      </c>
    </row>
    <row r="196" spans="1:14" ht="12.6" customHeight="1" x14ac:dyDescent="0.3">
      <c r="A196" s="91" t="s">
        <v>135</v>
      </c>
      <c r="B196" s="78">
        <v>4227</v>
      </c>
      <c r="C196" s="79" t="s">
        <v>181</v>
      </c>
      <c r="D196" s="52"/>
      <c r="E196" s="75"/>
      <c r="F196" s="60"/>
      <c r="G196" s="92"/>
      <c r="H196" s="60"/>
      <c r="I196" s="60"/>
      <c r="J196" s="55">
        <v>4379.84</v>
      </c>
      <c r="K196" s="60"/>
      <c r="L196" s="60"/>
      <c r="M196" s="60"/>
      <c r="N196" s="54">
        <f t="shared" si="15"/>
        <v>4379.84</v>
      </c>
    </row>
    <row r="197" spans="1:14" ht="12.6" customHeight="1" x14ac:dyDescent="0.3">
      <c r="A197" s="91" t="s">
        <v>157</v>
      </c>
      <c r="B197" s="78">
        <v>4227</v>
      </c>
      <c r="C197" s="79" t="s">
        <v>181</v>
      </c>
      <c r="D197" s="52"/>
      <c r="E197" s="76"/>
      <c r="F197" s="54"/>
      <c r="G197" s="55"/>
      <c r="H197" s="54"/>
      <c r="I197" s="54"/>
      <c r="J197" s="55"/>
      <c r="K197" s="54"/>
      <c r="L197" s="54">
        <v>1169692.1200000001</v>
      </c>
      <c r="M197" s="54"/>
      <c r="N197" s="54">
        <f t="shared" si="15"/>
        <v>1169692.1200000001</v>
      </c>
    </row>
    <row r="198" spans="1:14" ht="10.8" customHeight="1" x14ac:dyDescent="0.3">
      <c r="A198" s="91" t="s">
        <v>237</v>
      </c>
      <c r="B198" s="78">
        <v>4227</v>
      </c>
      <c r="C198" s="79" t="s">
        <v>181</v>
      </c>
      <c r="D198" s="52"/>
      <c r="E198" s="76"/>
      <c r="F198" s="54"/>
      <c r="G198" s="55"/>
      <c r="H198" s="54"/>
      <c r="I198" s="54"/>
      <c r="J198" s="55"/>
      <c r="K198" s="54"/>
      <c r="L198" s="54"/>
      <c r="M198" s="54">
        <v>517143.94</v>
      </c>
      <c r="N198" s="54">
        <f t="shared" si="15"/>
        <v>517143.94</v>
      </c>
    </row>
    <row r="199" spans="1:14" ht="11.4" customHeight="1" x14ac:dyDescent="0.3">
      <c r="A199" s="91"/>
      <c r="B199" s="78"/>
      <c r="C199" s="79"/>
      <c r="D199" s="52"/>
      <c r="E199" s="75"/>
      <c r="F199" s="60"/>
      <c r="G199" s="92"/>
      <c r="H199" s="60"/>
      <c r="I199" s="60"/>
      <c r="J199" s="55"/>
      <c r="K199" s="60"/>
      <c r="L199" s="60"/>
      <c r="M199" s="60"/>
      <c r="N199" s="69"/>
    </row>
    <row r="200" spans="1:14" ht="13.8" customHeight="1" x14ac:dyDescent="0.3">
      <c r="A200" s="21"/>
      <c r="B200" s="18">
        <v>423</v>
      </c>
      <c r="C200" s="22" t="s">
        <v>152</v>
      </c>
      <c r="D200" s="17"/>
      <c r="E200" s="80">
        <f t="shared" ref="E200:L200" si="16">SUM(E201:E203)</f>
        <v>0</v>
      </c>
      <c r="F200" s="70">
        <v>0</v>
      </c>
      <c r="G200" s="68">
        <f t="shared" si="16"/>
        <v>0</v>
      </c>
      <c r="H200" s="70">
        <f t="shared" si="16"/>
        <v>0</v>
      </c>
      <c r="I200" s="68">
        <v>0</v>
      </c>
      <c r="J200" s="68">
        <f t="shared" si="16"/>
        <v>0</v>
      </c>
      <c r="K200" s="70">
        <f t="shared" si="16"/>
        <v>0</v>
      </c>
      <c r="L200" s="142">
        <f t="shared" si="16"/>
        <v>0</v>
      </c>
      <c r="M200" s="143">
        <v>0</v>
      </c>
      <c r="N200" s="70">
        <f>SUM(E200:M200)</f>
        <v>0</v>
      </c>
    </row>
    <row r="201" spans="1:14" ht="13.8" customHeight="1" x14ac:dyDescent="0.3">
      <c r="A201" s="91" t="s">
        <v>136</v>
      </c>
      <c r="B201" s="78">
        <v>4231</v>
      </c>
      <c r="C201" s="79" t="s">
        <v>182</v>
      </c>
      <c r="D201" s="52"/>
      <c r="E201" s="75"/>
      <c r="F201" s="60"/>
      <c r="G201" s="92"/>
      <c r="H201" s="60"/>
      <c r="I201" s="60"/>
      <c r="J201" s="55"/>
      <c r="K201" s="60"/>
      <c r="L201" s="100">
        <v>0</v>
      </c>
      <c r="M201" s="95">
        <v>0</v>
      </c>
      <c r="N201" s="65">
        <v>0</v>
      </c>
    </row>
    <row r="202" spans="1:14" ht="11.4" customHeight="1" x14ac:dyDescent="0.3">
      <c r="A202" s="91"/>
      <c r="B202" s="78"/>
      <c r="C202" s="79"/>
      <c r="D202" s="52"/>
      <c r="E202" s="75"/>
      <c r="F202" s="60"/>
      <c r="G202" s="92"/>
      <c r="H202" s="60"/>
      <c r="I202" s="60"/>
      <c r="J202" s="55"/>
      <c r="K202" s="60"/>
      <c r="L202" s="92"/>
      <c r="M202" s="95"/>
      <c r="N202" s="70"/>
    </row>
    <row r="203" spans="1:14" ht="12" customHeight="1" x14ac:dyDescent="0.3">
      <c r="A203" s="21"/>
      <c r="B203" s="18">
        <v>424</v>
      </c>
      <c r="C203" s="22" t="s">
        <v>39</v>
      </c>
      <c r="D203" s="17"/>
      <c r="E203" s="80">
        <f t="shared" ref="E203:L203" si="17">SUM(E204:E207)</f>
        <v>0</v>
      </c>
      <c r="F203" s="81">
        <f>SUM(F204:F207)</f>
        <v>530.89</v>
      </c>
      <c r="G203" s="68">
        <f t="shared" si="17"/>
        <v>0</v>
      </c>
      <c r="H203" s="70">
        <f t="shared" si="17"/>
        <v>0</v>
      </c>
      <c r="I203" s="69">
        <f t="shared" si="17"/>
        <v>1327.23</v>
      </c>
      <c r="J203" s="70">
        <f t="shared" si="17"/>
        <v>0</v>
      </c>
      <c r="K203" s="70">
        <f t="shared" si="17"/>
        <v>0</v>
      </c>
      <c r="L203" s="70">
        <f t="shared" si="17"/>
        <v>0</v>
      </c>
      <c r="M203" s="106">
        <v>0</v>
      </c>
      <c r="N203" s="69">
        <f>SUM(N204:N207)</f>
        <v>1858.12</v>
      </c>
    </row>
    <row r="204" spans="1:14" ht="11.4" customHeight="1" x14ac:dyDescent="0.3">
      <c r="A204" s="91" t="s">
        <v>38</v>
      </c>
      <c r="B204" s="78">
        <v>4241</v>
      </c>
      <c r="C204" s="79" t="s">
        <v>39</v>
      </c>
      <c r="D204" s="52"/>
      <c r="E204" s="76"/>
      <c r="F204" s="55">
        <v>530.89</v>
      </c>
      <c r="G204" s="55"/>
      <c r="H204" s="54"/>
      <c r="I204" s="54"/>
      <c r="J204" s="57"/>
      <c r="K204" s="54"/>
      <c r="L204" s="54"/>
      <c r="M204" s="54"/>
      <c r="N204" s="55">
        <f>SUM(E204:M204)</f>
        <v>530.89</v>
      </c>
    </row>
    <row r="205" spans="1:14" ht="12.6" customHeight="1" x14ac:dyDescent="0.3">
      <c r="A205" s="91" t="s">
        <v>122</v>
      </c>
      <c r="B205" s="78">
        <v>4241</v>
      </c>
      <c r="C205" s="79" t="s">
        <v>39</v>
      </c>
      <c r="D205" s="52"/>
      <c r="E205" s="76"/>
      <c r="F205" s="65"/>
      <c r="G205" s="61">
        <v>0</v>
      </c>
      <c r="H205" s="54"/>
      <c r="I205" s="54"/>
      <c r="J205" s="57"/>
      <c r="K205" s="54"/>
      <c r="L205" s="54"/>
      <c r="M205" s="54"/>
      <c r="N205" s="65">
        <f>SUM(E205:M205)</f>
        <v>0</v>
      </c>
    </row>
    <row r="206" spans="1:14" ht="12.6" customHeight="1" x14ac:dyDescent="0.3">
      <c r="A206" s="91" t="s">
        <v>123</v>
      </c>
      <c r="B206" s="78">
        <v>4241</v>
      </c>
      <c r="C206" s="79" t="s">
        <v>39</v>
      </c>
      <c r="D206" s="52"/>
      <c r="E206" s="76"/>
      <c r="F206" s="65"/>
      <c r="G206" s="55"/>
      <c r="H206" s="54"/>
      <c r="I206" s="54">
        <v>1327.23</v>
      </c>
      <c r="J206" s="57"/>
      <c r="K206" s="54"/>
      <c r="L206" s="54"/>
      <c r="M206" s="54"/>
      <c r="N206" s="55">
        <f>SUM(E206:M206)</f>
        <v>1327.23</v>
      </c>
    </row>
    <row r="207" spans="1:14" ht="12.6" customHeight="1" x14ac:dyDescent="0.3">
      <c r="A207" s="91" t="s">
        <v>124</v>
      </c>
      <c r="B207" s="78">
        <v>4241</v>
      </c>
      <c r="C207" s="79" t="s">
        <v>39</v>
      </c>
      <c r="D207" s="52"/>
      <c r="E207" s="76"/>
      <c r="F207" s="65"/>
      <c r="G207" s="55"/>
      <c r="H207" s="54"/>
      <c r="I207" s="54"/>
      <c r="J207" s="65">
        <v>0</v>
      </c>
      <c r="K207" s="54"/>
      <c r="L207" s="54"/>
      <c r="M207" s="54"/>
      <c r="N207" s="61">
        <f>SUM(E207:M207)</f>
        <v>0</v>
      </c>
    </row>
    <row r="208" spans="1:14" ht="10.8" customHeight="1" x14ac:dyDescent="0.3">
      <c r="A208" s="91"/>
      <c r="B208" s="78"/>
      <c r="C208" s="79"/>
      <c r="D208" s="52"/>
      <c r="E208" s="76"/>
      <c r="F208" s="65"/>
      <c r="G208" s="55"/>
      <c r="H208" s="54"/>
      <c r="I208" s="54"/>
      <c r="J208" s="65"/>
      <c r="K208" s="54"/>
      <c r="L208" s="54"/>
      <c r="M208" s="54"/>
      <c r="N208" s="68"/>
    </row>
    <row r="209" spans="1:14" x14ac:dyDescent="0.3">
      <c r="A209" s="97"/>
      <c r="B209" s="18">
        <v>451</v>
      </c>
      <c r="C209" s="79"/>
      <c r="D209" s="52"/>
      <c r="E209" s="96">
        <v>0</v>
      </c>
      <c r="F209" s="67">
        <v>0</v>
      </c>
      <c r="G209" s="93">
        <v>0</v>
      </c>
      <c r="H209" s="67">
        <v>0</v>
      </c>
      <c r="I209" s="67">
        <v>0</v>
      </c>
      <c r="J209" s="70">
        <v>0</v>
      </c>
      <c r="K209" s="67">
        <v>0</v>
      </c>
      <c r="L209" s="67">
        <v>0</v>
      </c>
      <c r="M209" s="94">
        <f>SUM(M210)</f>
        <v>3105377.15</v>
      </c>
      <c r="N209" s="81">
        <f>SUM(E209:M209)</f>
        <v>3105377.15</v>
      </c>
    </row>
    <row r="210" spans="1:14" x14ac:dyDescent="0.3">
      <c r="A210" s="97"/>
      <c r="B210" s="50">
        <v>4511</v>
      </c>
      <c r="C210" s="38" t="s">
        <v>184</v>
      </c>
      <c r="D210" s="38"/>
      <c r="E210" s="75"/>
      <c r="F210" s="60"/>
      <c r="G210" s="92"/>
      <c r="H210" s="60"/>
      <c r="I210" s="95"/>
      <c r="J210" s="57"/>
      <c r="K210" s="60"/>
      <c r="L210" s="60"/>
      <c r="M210" s="60">
        <v>3105377.15</v>
      </c>
      <c r="N210" s="55">
        <f>SUM(E210:M210)</f>
        <v>3105377.15</v>
      </c>
    </row>
    <row r="211" spans="1:14" ht="10.8" customHeight="1" x14ac:dyDescent="0.3">
      <c r="A211" s="97"/>
      <c r="B211" s="78"/>
      <c r="C211" s="79"/>
      <c r="D211" s="52"/>
      <c r="E211" s="139"/>
      <c r="F211" s="95"/>
      <c r="G211" s="92"/>
      <c r="H211" s="60"/>
      <c r="I211" s="60"/>
      <c r="J211" s="65"/>
      <c r="K211" s="60"/>
      <c r="L211" s="60"/>
      <c r="M211" s="60"/>
      <c r="N211" s="68"/>
    </row>
    <row r="212" spans="1:14" x14ac:dyDescent="0.3">
      <c r="A212" s="23"/>
      <c r="B212" s="18">
        <v>452</v>
      </c>
      <c r="C212" s="22" t="s">
        <v>183</v>
      </c>
      <c r="D212" s="17"/>
      <c r="E212" s="96">
        <f t="shared" ref="E212:L212" si="18">SUM(E214:E215)</f>
        <v>0</v>
      </c>
      <c r="F212" s="67">
        <f t="shared" si="18"/>
        <v>0</v>
      </c>
      <c r="G212" s="93">
        <f t="shared" si="18"/>
        <v>0</v>
      </c>
      <c r="H212" s="67">
        <f t="shared" si="18"/>
        <v>0</v>
      </c>
      <c r="I212" s="67">
        <f t="shared" si="18"/>
        <v>0</v>
      </c>
      <c r="J212" s="70">
        <f t="shared" si="18"/>
        <v>0</v>
      </c>
      <c r="K212" s="67">
        <v>0</v>
      </c>
      <c r="L212" s="67">
        <f t="shared" si="18"/>
        <v>0</v>
      </c>
      <c r="M212" s="105">
        <v>0</v>
      </c>
      <c r="N212" s="70">
        <f>SUM(E212:M212)</f>
        <v>0</v>
      </c>
    </row>
    <row r="213" spans="1:14" x14ac:dyDescent="0.3">
      <c r="A213" s="97" t="s">
        <v>137</v>
      </c>
      <c r="B213" s="50">
        <v>4511</v>
      </c>
      <c r="C213" s="38" t="s">
        <v>184</v>
      </c>
      <c r="D213" s="38"/>
      <c r="E213" s="75"/>
      <c r="F213" s="60"/>
      <c r="G213" s="92"/>
      <c r="H213" s="60"/>
      <c r="I213" s="95">
        <v>0</v>
      </c>
      <c r="J213" s="57"/>
      <c r="K213" s="60"/>
      <c r="L213" s="60"/>
      <c r="M213" s="60"/>
      <c r="N213" s="65">
        <v>0</v>
      </c>
    </row>
    <row r="214" spans="1:14" x14ac:dyDescent="0.3">
      <c r="A214" s="97" t="s">
        <v>138</v>
      </c>
      <c r="B214" s="50">
        <v>4521</v>
      </c>
      <c r="C214" s="83" t="s">
        <v>185</v>
      </c>
      <c r="D214" s="83"/>
      <c r="E214" s="75"/>
      <c r="F214" s="60"/>
      <c r="G214" s="98">
        <v>0</v>
      </c>
      <c r="H214" s="60"/>
      <c r="I214" s="95"/>
      <c r="J214" s="57"/>
      <c r="K214" s="60"/>
      <c r="L214" s="60"/>
      <c r="M214" s="60"/>
      <c r="N214" s="65">
        <v>0</v>
      </c>
    </row>
    <row r="215" spans="1:14" x14ac:dyDescent="0.3">
      <c r="A215" s="97" t="s">
        <v>139</v>
      </c>
      <c r="B215" s="50">
        <v>4521</v>
      </c>
      <c r="C215" s="77" t="s">
        <v>186</v>
      </c>
      <c r="D215" s="38"/>
      <c r="E215" s="75"/>
      <c r="F215" s="60"/>
      <c r="G215" s="92"/>
      <c r="H215" s="60"/>
      <c r="I215" s="95"/>
      <c r="J215" s="57"/>
      <c r="K215" s="95">
        <v>0</v>
      </c>
      <c r="L215" s="60"/>
      <c r="M215" s="60"/>
      <c r="N215" s="65">
        <v>0</v>
      </c>
    </row>
    <row r="216" spans="1:14" ht="10.8" customHeight="1" x14ac:dyDescent="0.3">
      <c r="A216" s="97"/>
      <c r="B216" s="78"/>
      <c r="C216" s="99"/>
      <c r="D216" s="52"/>
      <c r="E216" s="75"/>
      <c r="F216" s="60"/>
      <c r="G216" s="92"/>
      <c r="H216" s="60"/>
      <c r="I216" s="95"/>
      <c r="J216" s="57"/>
      <c r="K216" s="95"/>
      <c r="L216" s="60"/>
      <c r="M216" s="60"/>
      <c r="N216" s="65"/>
    </row>
    <row r="217" spans="1:14" ht="11.4" customHeight="1" x14ac:dyDescent="0.3">
      <c r="A217" s="97"/>
      <c r="B217" s="78"/>
      <c r="C217" s="168" t="s">
        <v>253</v>
      </c>
      <c r="D217" s="169"/>
      <c r="E217" s="66">
        <f>SUM(E13+E22+E29+E36+E53+E73+E118+E128+E162+E183+E200+E203+E212)</f>
        <v>1667109.3</v>
      </c>
      <c r="F217" s="74">
        <f>SUM(F22+F29+F36+F53+F73+F118+F128+F162+F180+F183+F200+F203+F212)</f>
        <v>178078.18000000002</v>
      </c>
      <c r="G217" s="94">
        <f>SUM(G13+G22+G29+G36+G53+G73+G118+G128+G162+G183+G200+G203+G212)</f>
        <v>196429.77</v>
      </c>
      <c r="H217" s="74">
        <f>SUM(H13+H22+H29+H36+H53+H73+H118+H128+H162+H183++H203+H212)</f>
        <v>2654.46</v>
      </c>
      <c r="I217" s="94">
        <f>SUM(I13+I22+I29+I36+I53+I73+I118+I128+I162+I183+I200+I203+I212)</f>
        <v>41144.070000000007</v>
      </c>
      <c r="J217" s="69">
        <f>SUM(J13+J22+J29+J36+J53+J73+J118++J128+J162+J183+J200+J203+J212)</f>
        <v>12874.11</v>
      </c>
      <c r="K217" s="94">
        <f>SUM(K13+K22+K29+K36+K53+K73+K118+K128+K162+K183+K200+K203+K212)</f>
        <v>454084.22</v>
      </c>
      <c r="L217" s="74">
        <f>SUM(L13+L22+L29+L36+L53+L73+L118+L128+L162+L167+L170+L173+L180+L183+L200+L203+L212)</f>
        <v>4076386.4000000004</v>
      </c>
      <c r="M217" s="74">
        <f>SUM(M13+M22+M29+M36+M53+M73+M118+M128+M162+M180+M183+M200+M203+M209+M212)</f>
        <v>3778614.91</v>
      </c>
      <c r="N217" s="81">
        <f>SUM(E217:M217)</f>
        <v>10407375.420000002</v>
      </c>
    </row>
    <row r="218" spans="1:14" x14ac:dyDescent="0.3">
      <c r="A218" s="23"/>
      <c r="B218" s="18"/>
      <c r="C218" s="146"/>
      <c r="D218" s="17"/>
      <c r="E218" s="94"/>
      <c r="F218" s="94"/>
      <c r="G218" s="94"/>
      <c r="H218" s="94"/>
      <c r="I218" s="94"/>
      <c r="J218" s="81"/>
      <c r="K218" s="94"/>
      <c r="L218" s="94"/>
      <c r="M218" s="94"/>
      <c r="N218" s="81"/>
    </row>
    <row r="219" spans="1:14" ht="11.4" customHeight="1" x14ac:dyDescent="0.3">
      <c r="A219" s="97" t="s">
        <v>256</v>
      </c>
      <c r="B219" s="78">
        <v>3211</v>
      </c>
      <c r="C219" s="99" t="s">
        <v>4</v>
      </c>
      <c r="D219" s="52"/>
      <c r="E219" s="75"/>
      <c r="F219" s="60"/>
      <c r="G219" s="92"/>
      <c r="H219" s="60"/>
      <c r="I219" s="95"/>
      <c r="J219" s="57"/>
      <c r="K219" s="95"/>
      <c r="L219" s="60">
        <v>100000</v>
      </c>
      <c r="M219" s="60"/>
      <c r="N219" s="55">
        <v>100000</v>
      </c>
    </row>
    <row r="220" spans="1:14" ht="12.6" customHeight="1" x14ac:dyDescent="0.3">
      <c r="A220" s="97" t="s">
        <v>257</v>
      </c>
      <c r="B220" s="78">
        <v>3233</v>
      </c>
      <c r="C220" s="99" t="s">
        <v>188</v>
      </c>
      <c r="D220" s="52"/>
      <c r="E220" s="75"/>
      <c r="F220" s="60"/>
      <c r="G220" s="92"/>
      <c r="H220" s="60"/>
      <c r="I220" s="95"/>
      <c r="J220" s="57"/>
      <c r="K220" s="95"/>
      <c r="L220" s="60">
        <v>2505</v>
      </c>
      <c r="M220" s="60"/>
      <c r="N220" s="55">
        <v>2505</v>
      </c>
    </row>
    <row r="221" spans="1:14" ht="12" customHeight="1" x14ac:dyDescent="0.3">
      <c r="A221" s="97" t="s">
        <v>258</v>
      </c>
      <c r="B221" s="78">
        <v>3237</v>
      </c>
      <c r="C221" s="99" t="s">
        <v>141</v>
      </c>
      <c r="D221" s="52"/>
      <c r="E221" s="75"/>
      <c r="F221" s="60"/>
      <c r="G221" s="92"/>
      <c r="H221" s="60"/>
      <c r="I221" s="95"/>
      <c r="J221" s="57"/>
      <c r="K221" s="95"/>
      <c r="L221" s="60">
        <v>42000</v>
      </c>
      <c r="M221" s="60"/>
      <c r="N221" s="55">
        <v>42000</v>
      </c>
    </row>
    <row r="222" spans="1:14" ht="12" customHeight="1" x14ac:dyDescent="0.3">
      <c r="A222" s="97" t="s">
        <v>259</v>
      </c>
      <c r="B222" s="78">
        <v>3239</v>
      </c>
      <c r="C222" s="99" t="s">
        <v>21</v>
      </c>
      <c r="D222" s="52"/>
      <c r="E222" s="75"/>
      <c r="F222" s="60"/>
      <c r="G222" s="92"/>
      <c r="H222" s="60"/>
      <c r="I222" s="95"/>
      <c r="J222" s="57"/>
      <c r="K222" s="95"/>
      <c r="L222" s="60">
        <v>50000</v>
      </c>
      <c r="M222" s="60"/>
      <c r="N222" s="55">
        <v>50000</v>
      </c>
    </row>
    <row r="223" spans="1:14" ht="12" customHeight="1" x14ac:dyDescent="0.3">
      <c r="A223" s="97" t="s">
        <v>260</v>
      </c>
      <c r="B223" s="78">
        <v>3241</v>
      </c>
      <c r="C223" s="99" t="s">
        <v>261</v>
      </c>
      <c r="D223" s="52"/>
      <c r="E223" s="75"/>
      <c r="F223" s="60"/>
      <c r="G223" s="92"/>
      <c r="H223" s="60"/>
      <c r="I223" s="95"/>
      <c r="J223" s="57"/>
      <c r="K223" s="95"/>
      <c r="L223" s="60">
        <v>100000</v>
      </c>
      <c r="M223" s="60"/>
      <c r="N223" s="55">
        <v>100000</v>
      </c>
    </row>
    <row r="224" spans="1:14" ht="12" customHeight="1" x14ac:dyDescent="0.3">
      <c r="A224" s="97" t="s">
        <v>262</v>
      </c>
      <c r="B224" s="78">
        <v>3293</v>
      </c>
      <c r="C224" s="99" t="s">
        <v>25</v>
      </c>
      <c r="D224" s="52"/>
      <c r="E224" s="75"/>
      <c r="F224" s="60"/>
      <c r="G224" s="92"/>
      <c r="H224" s="60"/>
      <c r="I224" s="95"/>
      <c r="J224" s="57"/>
      <c r="K224" s="95"/>
      <c r="L224" s="60">
        <v>5000</v>
      </c>
      <c r="M224" s="60"/>
      <c r="N224" s="55">
        <v>5000</v>
      </c>
    </row>
    <row r="225" spans="1:36" ht="12" customHeight="1" x14ac:dyDescent="0.3">
      <c r="A225" s="97" t="s">
        <v>263</v>
      </c>
      <c r="B225" s="78">
        <v>3299</v>
      </c>
      <c r="C225" s="99" t="s">
        <v>264</v>
      </c>
      <c r="D225" s="52"/>
      <c r="E225" s="75"/>
      <c r="F225" s="60"/>
      <c r="G225" s="92"/>
      <c r="H225" s="60"/>
      <c r="I225" s="95"/>
      <c r="J225" s="57"/>
      <c r="K225" s="95"/>
      <c r="L225" s="60">
        <v>95000</v>
      </c>
      <c r="M225" s="60"/>
      <c r="N225" s="55">
        <v>95000</v>
      </c>
    </row>
    <row r="226" spans="1:36" ht="12" customHeight="1" x14ac:dyDescent="0.3">
      <c r="A226" s="97" t="s">
        <v>265</v>
      </c>
      <c r="B226" s="78">
        <v>4221</v>
      </c>
      <c r="C226" s="99" t="s">
        <v>268</v>
      </c>
      <c r="D226" s="52"/>
      <c r="E226" s="75"/>
      <c r="F226" s="60"/>
      <c r="G226" s="92"/>
      <c r="H226" s="60"/>
      <c r="I226" s="95"/>
      <c r="J226" s="57"/>
      <c r="K226" s="95"/>
      <c r="L226" s="60">
        <v>100000</v>
      </c>
      <c r="M226" s="60"/>
      <c r="N226" s="55">
        <v>100000</v>
      </c>
    </row>
    <row r="227" spans="1:36" ht="12" customHeight="1" x14ac:dyDescent="0.3">
      <c r="A227" s="97" t="s">
        <v>266</v>
      </c>
      <c r="B227" s="78">
        <v>4227</v>
      </c>
      <c r="C227" s="99" t="s">
        <v>267</v>
      </c>
      <c r="D227" s="52"/>
      <c r="E227" s="75"/>
      <c r="F227" s="60"/>
      <c r="G227" s="92"/>
      <c r="H227" s="60"/>
      <c r="I227" s="95"/>
      <c r="J227" s="57"/>
      <c r="K227" s="95"/>
      <c r="L227" s="60">
        <v>700000</v>
      </c>
      <c r="M227" s="60"/>
      <c r="N227" s="55">
        <v>700000</v>
      </c>
    </row>
    <row r="228" spans="1:36" ht="22.2" customHeight="1" x14ac:dyDescent="0.3">
      <c r="A228" s="97"/>
      <c r="B228" s="78"/>
      <c r="C228" s="168" t="s">
        <v>271</v>
      </c>
      <c r="D228" s="169"/>
      <c r="E228" s="73">
        <v>0</v>
      </c>
      <c r="F228" s="67">
        <v>0</v>
      </c>
      <c r="G228" s="93">
        <v>0</v>
      </c>
      <c r="H228" s="67">
        <v>0</v>
      </c>
      <c r="I228" s="67">
        <v>0</v>
      </c>
      <c r="J228" s="70">
        <v>0</v>
      </c>
      <c r="K228" s="67">
        <v>0</v>
      </c>
      <c r="L228" s="74">
        <f>SUM(L219:L227)</f>
        <v>1194505</v>
      </c>
      <c r="M228" s="67">
        <v>0</v>
      </c>
      <c r="N228" s="81">
        <f>SUM(N219:N227)</f>
        <v>1194505</v>
      </c>
    </row>
    <row r="229" spans="1:36" ht="12.6" customHeight="1" x14ac:dyDescent="0.3">
      <c r="A229" s="153"/>
      <c r="B229" s="154"/>
      <c r="C229" s="155"/>
      <c r="D229" s="155"/>
      <c r="E229" s="156"/>
      <c r="F229" s="157"/>
      <c r="G229" s="158"/>
      <c r="H229" s="157"/>
      <c r="I229" s="159"/>
      <c r="J229" s="160"/>
      <c r="K229" s="159"/>
      <c r="L229" s="29"/>
      <c r="M229" s="157"/>
      <c r="N229" s="30"/>
    </row>
    <row r="230" spans="1:36" ht="12.6" customHeight="1" x14ac:dyDescent="0.3">
      <c r="A230" s="117" t="s">
        <v>196</v>
      </c>
      <c r="B230" s="117"/>
      <c r="C230" s="118"/>
      <c r="D230" s="117"/>
      <c r="E230" s="119"/>
      <c r="F230" s="29"/>
      <c r="G230" s="30"/>
      <c r="H230" s="29"/>
      <c r="I230" s="29"/>
      <c r="J230" s="29"/>
      <c r="K230" s="29"/>
      <c r="L230" s="31"/>
      <c r="M230" s="31"/>
      <c r="N230" s="29"/>
    </row>
    <row r="231" spans="1:36" ht="13.2" customHeight="1" x14ac:dyDescent="0.3">
      <c r="A231" s="117" t="s">
        <v>203</v>
      </c>
      <c r="B231" s="117"/>
      <c r="C231" s="117" t="s">
        <v>204</v>
      </c>
      <c r="D231" s="117"/>
      <c r="E231" s="120"/>
      <c r="F231" s="29"/>
      <c r="G231" s="30"/>
      <c r="H231" s="29"/>
      <c r="I231" s="29"/>
      <c r="J231" s="29"/>
      <c r="K231" s="29"/>
      <c r="L231" s="31"/>
      <c r="M231" s="31"/>
      <c r="N231" s="29"/>
    </row>
    <row r="232" spans="1:36" ht="11.4" customHeight="1" x14ac:dyDescent="0.3">
      <c r="A232" s="8"/>
      <c r="B232" s="8"/>
      <c r="C232" s="121" t="s">
        <v>205</v>
      </c>
      <c r="D232" s="122"/>
      <c r="E232" s="122"/>
      <c r="F232" s="24"/>
      <c r="G232" s="11"/>
      <c r="H232" s="13"/>
      <c r="I232" s="13"/>
      <c r="J232" s="13"/>
      <c r="K232" s="8"/>
      <c r="L232" s="8"/>
      <c r="M232" s="8"/>
      <c r="N232" s="8"/>
    </row>
    <row r="233" spans="1:36" ht="11.4" customHeight="1" x14ac:dyDescent="0.3">
      <c r="A233" s="25"/>
      <c r="B233" s="26">
        <v>3222</v>
      </c>
      <c r="C233" s="28" t="s">
        <v>270</v>
      </c>
      <c r="D233" s="25"/>
      <c r="E233" s="25"/>
      <c r="F233" s="147">
        <v>3105.71</v>
      </c>
      <c r="G233" s="27"/>
      <c r="H233" s="27"/>
      <c r="I233" s="27"/>
      <c r="J233" s="27"/>
      <c r="K233" s="25"/>
      <c r="L233" s="25"/>
      <c r="M233" s="25"/>
      <c r="N233" s="148">
        <v>3105.71</v>
      </c>
    </row>
    <row r="234" spans="1:36" ht="11.4" customHeight="1" x14ac:dyDescent="0.3">
      <c r="A234" s="161"/>
      <c r="B234" s="162"/>
      <c r="C234" s="163"/>
      <c r="D234" s="164"/>
      <c r="E234" s="165"/>
      <c r="F234" s="166"/>
      <c r="G234" s="167"/>
      <c r="H234" s="167"/>
      <c r="I234" s="167"/>
      <c r="J234" s="27"/>
      <c r="K234" s="165"/>
      <c r="L234" s="165"/>
      <c r="M234" s="165"/>
      <c r="N234" s="148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10" customFormat="1" x14ac:dyDescent="0.3">
      <c r="A235" s="23"/>
      <c r="B235" s="18"/>
      <c r="C235" s="146" t="s">
        <v>269</v>
      </c>
      <c r="D235" s="17"/>
      <c r="E235" s="94">
        <f t="shared" ref="E235:K235" si="19">SUM(E217+E228+E233)</f>
        <v>1667109.3</v>
      </c>
      <c r="F235" s="94">
        <f t="shared" si="19"/>
        <v>181183.89</v>
      </c>
      <c r="G235" s="94">
        <f t="shared" si="19"/>
        <v>196429.77</v>
      </c>
      <c r="H235" s="94">
        <f t="shared" si="19"/>
        <v>2654.46</v>
      </c>
      <c r="I235" s="94">
        <f t="shared" si="19"/>
        <v>41144.070000000007</v>
      </c>
      <c r="J235" s="81">
        <f t="shared" si="19"/>
        <v>12874.11</v>
      </c>
      <c r="K235" s="94">
        <f t="shared" si="19"/>
        <v>454084.22</v>
      </c>
      <c r="L235" s="94">
        <f>SUM(L217+L228)</f>
        <v>5270891.4000000004</v>
      </c>
      <c r="M235" s="94">
        <f>SUM(M217+M228+M233)</f>
        <v>3778614.91</v>
      </c>
      <c r="N235" s="81">
        <f>SUM(N217+N228+N233)</f>
        <v>11604986.130000003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s="9" customFormat="1" ht="12.6" customHeight="1" x14ac:dyDescent="0.3">
      <c r="A236" s="149"/>
      <c r="B236" s="150"/>
      <c r="C236" s="151"/>
      <c r="D236" s="152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36" s="9" customFormat="1" ht="12.6" customHeight="1" x14ac:dyDescent="0.3">
      <c r="A237" s="149"/>
      <c r="B237" s="150"/>
      <c r="C237" s="151"/>
      <c r="D237" s="152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36" s="9" customFormat="1" x14ac:dyDescent="0.3">
      <c r="A238" s="8" t="s">
        <v>255</v>
      </c>
      <c r="B238" s="8"/>
      <c r="C238" s="8"/>
      <c r="D238" s="8"/>
      <c r="E238" s="8"/>
      <c r="F238" s="11"/>
      <c r="G238" s="11"/>
      <c r="H238" s="13"/>
      <c r="I238" s="13"/>
      <c r="J238" s="13"/>
      <c r="K238" s="11" t="s">
        <v>154</v>
      </c>
      <c r="L238" s="11"/>
      <c r="M238" s="11" t="s">
        <v>155</v>
      </c>
      <c r="N238" s="8"/>
    </row>
    <row r="239" spans="1:36" s="9" customFormat="1" x14ac:dyDescent="0.3">
      <c r="A239" s="8"/>
      <c r="B239" s="8"/>
      <c r="C239" s="8"/>
      <c r="D239" s="8"/>
      <c r="E239" s="8"/>
      <c r="F239" s="8"/>
      <c r="G239" s="12"/>
      <c r="H239" s="12"/>
      <c r="I239" s="8"/>
      <c r="J239" s="8"/>
      <c r="K239" s="8"/>
      <c r="L239" s="8" t="s">
        <v>272</v>
      </c>
      <c r="M239" s="8"/>
      <c r="N239" s="8"/>
    </row>
    <row r="240" spans="1:36" s="9" customFormat="1" x14ac:dyDescent="0.3">
      <c r="A240"/>
      <c r="B240"/>
      <c r="C240"/>
      <c r="D240"/>
      <c r="E240"/>
      <c r="F240"/>
      <c r="G240"/>
      <c r="K240"/>
      <c r="L240"/>
      <c r="M240"/>
      <c r="N240"/>
    </row>
    <row r="241" spans="1:14" s="9" customFormat="1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s="9" customFormat="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9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9" customFormat="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9" customForma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9" customFormat="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9" customFormat="1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9" customFormat="1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9" customFormat="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9" customForma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9" customForma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s="9" customFormat="1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s="9" customFormat="1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s="9" customFormat="1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s="9" customFormat="1" ht="18" customHeight="1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s="9" customFormat="1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5" s="3" customFormat="1" ht="60" customHeight="1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2"/>
    </row>
    <row r="258" spans="1:15" s="3" customFormat="1" ht="16.2" customHeight="1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2"/>
    </row>
    <row r="259" spans="1:15" s="3" customFormat="1" ht="16.2" customHeight="1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2"/>
    </row>
    <row r="262" spans="1:15" ht="13.8" customHeight="1" x14ac:dyDescent="0.3"/>
  </sheetData>
  <mergeCells count="11">
    <mergeCell ref="C228:D228"/>
    <mergeCell ref="C217:D217"/>
    <mergeCell ref="C146:D146"/>
    <mergeCell ref="A4:H4"/>
    <mergeCell ref="C62:D62"/>
    <mergeCell ref="A9:D9"/>
    <mergeCell ref="C72:D72"/>
    <mergeCell ref="C96:D96"/>
    <mergeCell ref="C132:D132"/>
    <mergeCell ref="C128:D128"/>
    <mergeCell ref="C129:D12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2021-11-01T23:15:47Z</cp:lastPrinted>
  <dcterms:created xsi:type="dcterms:W3CDTF">2018-12-07T10:14:22Z</dcterms:created>
  <dcterms:modified xsi:type="dcterms:W3CDTF">2023-02-06T08:47:28Z</dcterms:modified>
</cp:coreProperties>
</file>