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3016" windowHeight="10128" activeTab="1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F12" i="5"/>
  <c r="F11" i="5" s="1"/>
  <c r="E12" i="5"/>
  <c r="D12" i="5"/>
  <c r="D11" i="5" s="1"/>
  <c r="C12" i="5"/>
  <c r="C11" i="5" s="1"/>
  <c r="B12" i="5"/>
  <c r="B11" i="5" s="1"/>
  <c r="C50" i="8" l="1"/>
  <c r="C39" i="8" s="1"/>
  <c r="B50" i="8"/>
  <c r="B39" i="8"/>
  <c r="D43" i="8" l="1"/>
  <c r="F28" i="8"/>
  <c r="F29" i="8"/>
  <c r="E29" i="8"/>
  <c r="E28" i="8" s="1"/>
  <c r="C28" i="8"/>
  <c r="C29" i="8"/>
  <c r="B29" i="8"/>
  <c r="D29" i="8"/>
  <c r="D28" i="8" s="1"/>
  <c r="F24" i="3"/>
  <c r="F25" i="3"/>
  <c r="G25" i="3"/>
  <c r="G13" i="7"/>
  <c r="G29" i="7"/>
  <c r="H32" i="3" l="1"/>
  <c r="G32" i="3"/>
  <c r="G43" i="7"/>
  <c r="I96" i="7"/>
  <c r="H96" i="7"/>
  <c r="G96" i="7"/>
  <c r="F96" i="7"/>
  <c r="E96" i="7"/>
  <c r="F50" i="8" l="1"/>
  <c r="E50" i="8"/>
  <c r="D50" i="8"/>
  <c r="I39" i="7" l="1"/>
  <c r="I23" i="7"/>
  <c r="H23" i="7"/>
  <c r="G23" i="7"/>
  <c r="H39" i="7"/>
  <c r="G39" i="7"/>
  <c r="F23" i="7" l="1"/>
  <c r="E47" i="7" l="1"/>
  <c r="E23" i="7"/>
  <c r="E46" i="7" l="1"/>
  <c r="I94" i="7"/>
  <c r="I93" i="7" s="1"/>
  <c r="H94" i="7"/>
  <c r="H93" i="7" s="1"/>
  <c r="G94" i="7"/>
  <c r="G93" i="7" s="1"/>
  <c r="F94" i="7"/>
  <c r="F93" i="7" s="1"/>
  <c r="E94" i="7"/>
  <c r="E93" i="7" s="1"/>
  <c r="I89" i="7"/>
  <c r="I88" i="7" s="1"/>
  <c r="H89" i="7"/>
  <c r="H88" i="7" s="1"/>
  <c r="G89" i="7"/>
  <c r="G88" i="7" s="1"/>
  <c r="F89" i="7"/>
  <c r="F88" i="7" s="1"/>
  <c r="E89" i="7"/>
  <c r="E88" i="7" s="1"/>
  <c r="I81" i="7"/>
  <c r="I80" i="7" s="1"/>
  <c r="H81" i="7"/>
  <c r="H80" i="7" s="1"/>
  <c r="G81" i="7"/>
  <c r="G80" i="7" s="1"/>
  <c r="F81" i="7"/>
  <c r="F80" i="7" s="1"/>
  <c r="E81" i="7"/>
  <c r="E80" i="7" s="1"/>
  <c r="I75" i="7"/>
  <c r="H75" i="7"/>
  <c r="G75" i="7"/>
  <c r="F75" i="7"/>
  <c r="E75" i="7"/>
  <c r="I72" i="7"/>
  <c r="I71" i="7" s="1"/>
  <c r="H72" i="7"/>
  <c r="G72" i="7"/>
  <c r="G71" i="7" s="1"/>
  <c r="F72" i="7"/>
  <c r="E72" i="7"/>
  <c r="E71" i="7" s="1"/>
  <c r="I66" i="7"/>
  <c r="H66" i="7"/>
  <c r="G66" i="7"/>
  <c r="F66" i="7"/>
  <c r="E66" i="7"/>
  <c r="I60" i="7"/>
  <c r="I59" i="7" s="1"/>
  <c r="H60" i="7"/>
  <c r="G60" i="7"/>
  <c r="G59" i="7" s="1"/>
  <c r="F60" i="7"/>
  <c r="E60" i="7"/>
  <c r="E59" i="7" s="1"/>
  <c r="I54" i="7"/>
  <c r="I53" i="7" s="1"/>
  <c r="H54" i="7"/>
  <c r="H53" i="7" s="1"/>
  <c r="G54" i="7"/>
  <c r="G53" i="7" s="1"/>
  <c r="F54" i="7"/>
  <c r="F53" i="7" s="1"/>
  <c r="E54" i="7"/>
  <c r="E53" i="7" s="1"/>
  <c r="I47" i="7"/>
  <c r="I46" i="7" s="1"/>
  <c r="H47" i="7"/>
  <c r="H46" i="7" s="1"/>
  <c r="G47" i="7"/>
  <c r="G46" i="7" s="1"/>
  <c r="F47" i="7"/>
  <c r="F46" i="7" s="1"/>
  <c r="I43" i="7"/>
  <c r="H43" i="7"/>
  <c r="H38" i="7" s="1"/>
  <c r="F43" i="7"/>
  <c r="E43" i="7"/>
  <c r="I26" i="7"/>
  <c r="H26" i="7"/>
  <c r="G26" i="7"/>
  <c r="F26" i="7"/>
  <c r="F22" i="7" s="1"/>
  <c r="E26" i="7"/>
  <c r="E22" i="7" s="1"/>
  <c r="H59" i="7" l="1"/>
  <c r="F71" i="7"/>
  <c r="F59" i="7"/>
  <c r="H71" i="7"/>
  <c r="F39" i="7"/>
  <c r="F38" i="7" s="1"/>
  <c r="G38" i="7"/>
  <c r="I38" i="7"/>
  <c r="E39" i="7"/>
  <c r="E38" i="7" s="1"/>
  <c r="I34" i="7"/>
  <c r="I33" i="7" s="1"/>
  <c r="H34" i="7"/>
  <c r="H33" i="7" s="1"/>
  <c r="G34" i="7"/>
  <c r="G33" i="7" s="1"/>
  <c r="F34" i="7"/>
  <c r="F33" i="7" s="1"/>
  <c r="E34" i="7"/>
  <c r="E33" i="7" s="1"/>
  <c r="I22" i="7"/>
  <c r="H22" i="7"/>
  <c r="G22" i="7"/>
  <c r="I17" i="7"/>
  <c r="H13" i="7"/>
  <c r="E13" i="7"/>
  <c r="F13" i="7"/>
  <c r="H17" i="7"/>
  <c r="E17" i="7"/>
  <c r="G17" i="7"/>
  <c r="G12" i="7" s="1"/>
  <c r="F17" i="7"/>
  <c r="I13" i="7"/>
  <c r="I12" i="7" s="1"/>
  <c r="I8" i="7" s="1"/>
  <c r="G8" i="7" l="1"/>
  <c r="G100" i="7"/>
  <c r="H12" i="7"/>
  <c r="E12" i="7"/>
  <c r="F12" i="7"/>
  <c r="I100" i="7"/>
  <c r="F8" i="9"/>
  <c r="E8" i="9"/>
  <c r="D8" i="9"/>
  <c r="C8" i="9"/>
  <c r="B8" i="9"/>
  <c r="H12" i="6"/>
  <c r="H8" i="6"/>
  <c r="F12" i="6"/>
  <c r="G12" i="6"/>
  <c r="G8" i="6"/>
  <c r="F13" i="6"/>
  <c r="F8" i="6"/>
  <c r="E12" i="6"/>
  <c r="E8" i="6"/>
  <c r="D12" i="6"/>
  <c r="D8" i="6"/>
  <c r="H13" i="6"/>
  <c r="H9" i="6"/>
  <c r="G13" i="6"/>
  <c r="G9" i="6"/>
  <c r="F9" i="6"/>
  <c r="E13" i="6"/>
  <c r="E9" i="6"/>
  <c r="D13" i="6"/>
  <c r="D9" i="6"/>
  <c r="F59" i="8"/>
  <c r="F47" i="8"/>
  <c r="F43" i="8"/>
  <c r="F40" i="8"/>
  <c r="E47" i="8"/>
  <c r="E43" i="8"/>
  <c r="E40" i="8"/>
  <c r="E59" i="8"/>
  <c r="D59" i="8"/>
  <c r="D47" i="8"/>
  <c r="D40" i="8"/>
  <c r="C59" i="8"/>
  <c r="C47" i="8"/>
  <c r="C43" i="8"/>
  <c r="C40" i="8"/>
  <c r="B59" i="8"/>
  <c r="B43" i="8"/>
  <c r="B40" i="8"/>
  <c r="F11" i="8"/>
  <c r="F13" i="8"/>
  <c r="F15" i="8"/>
  <c r="F17" i="8"/>
  <c r="F25" i="8"/>
  <c r="E11" i="8"/>
  <c r="E13" i="8"/>
  <c r="E15" i="8"/>
  <c r="E17" i="8"/>
  <c r="E25" i="8"/>
  <c r="D11" i="8"/>
  <c r="D13" i="8"/>
  <c r="D15" i="8"/>
  <c r="D17" i="8"/>
  <c r="D25" i="8"/>
  <c r="B11" i="8"/>
  <c r="B13" i="8"/>
  <c r="B15" i="8"/>
  <c r="B17" i="8"/>
  <c r="B25" i="8"/>
  <c r="E100" i="7" l="1"/>
  <c r="E8" i="7"/>
  <c r="H100" i="7"/>
  <c r="H8" i="7"/>
  <c r="F100" i="7"/>
  <c r="F8" i="7"/>
  <c r="D39" i="8"/>
  <c r="F10" i="8"/>
  <c r="F39" i="8"/>
  <c r="E39" i="8"/>
  <c r="D10" i="8"/>
  <c r="B10" i="8"/>
  <c r="E10" i="8"/>
  <c r="H11" i="3"/>
  <c r="G11" i="3"/>
  <c r="F11" i="3"/>
  <c r="D18" i="3"/>
  <c r="D11" i="3"/>
  <c r="C17" i="8" l="1"/>
  <c r="C25" i="8"/>
  <c r="F32" i="3"/>
  <c r="H24" i="3"/>
  <c r="D32" i="3"/>
  <c r="D24" i="3" s="1"/>
  <c r="D25" i="3"/>
  <c r="G24" i="3" l="1"/>
  <c r="C15" i="8"/>
  <c r="C13" i="8"/>
  <c r="C11" i="8"/>
  <c r="E11" i="3"/>
  <c r="E25" i="3"/>
  <c r="E32" i="3"/>
  <c r="C10" i="8" l="1"/>
  <c r="E24" i="3"/>
  <c r="F38" i="10" l="1"/>
  <c r="G35" i="10" s="1"/>
  <c r="G38" i="10" s="1"/>
  <c r="H35" i="10" s="1"/>
  <c r="H38" i="10" s="1"/>
  <c r="J22" i="10"/>
  <c r="H22" i="10"/>
  <c r="G22" i="10"/>
  <c r="F22" i="10"/>
  <c r="J12" i="10"/>
  <c r="I12" i="10"/>
  <c r="H12" i="10"/>
  <c r="G12" i="10"/>
  <c r="F12" i="10"/>
  <c r="J9" i="10"/>
  <c r="I9" i="10"/>
  <c r="H9" i="10"/>
  <c r="G9" i="10"/>
  <c r="F9" i="10"/>
  <c r="F15" i="10" s="1"/>
  <c r="G15" i="10" l="1"/>
  <c r="G23" i="10" s="1"/>
  <c r="J15" i="10"/>
  <c r="J23" i="10" s="1"/>
  <c r="J29" i="10" s="1"/>
  <c r="J30" i="10" s="1"/>
  <c r="I15" i="10"/>
  <c r="I23" i="10" s="1"/>
  <c r="I29" i="10" s="1"/>
  <c r="I30" i="10" s="1"/>
  <c r="H15" i="10"/>
  <c r="H23" i="10" s="1"/>
  <c r="F23" i="10"/>
  <c r="F29" i="10" s="1"/>
  <c r="I38" i="10"/>
  <c r="J35" i="10" s="1"/>
  <c r="J38" i="10" s="1"/>
  <c r="B47" i="8"/>
</calcChain>
</file>

<file path=xl/sharedStrings.xml><?xml version="1.0" encoding="utf-8"?>
<sst xmlns="http://schemas.openxmlformats.org/spreadsheetml/2006/main" count="304" uniqueCount="172">
  <si>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</si>
  <si>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</si>
  <si>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</si>
  <si>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</si>
  <si>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</si>
  <si>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</si>
  <si>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</si>
  <si>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</si>
  <si>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</si>
  <si>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</si>
  <si>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</si>
  <si>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</si>
  <si>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</si>
  <si>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</si>
  <si>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</si>
  <si>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</si>
  <si>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</si>
  <si>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</si>
  <si>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</si>
  <si>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</si>
  <si>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</si>
  <si>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</si>
  <si>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</si>
  <si>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</si>
  <si>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</si>
  <si>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</si>
  <si>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</si>
  <si>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</si>
  <si>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</si>
  <si>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</si>
  <si>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</si>
  <si>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</si>
  <si>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</si>
  <si>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</si>
  <si>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</si>
  <si>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</si>
  <si>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</si>
  <si>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</si>
  <si>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</si>
  <si>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</si>
  <si>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</si>
  <si>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</si>
  <si>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</si>
  <si>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</si>
  <si>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</si>
  <si>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</si>
  <si>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</si>
  <si>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</si>
  <si>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</si>
  <si>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</si>
  <si>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</si>
  <si>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</si>
  <si>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</si>
  <si>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</si>
  <si>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</si>
  <si>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</si>
  <si>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</si>
  <si>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</si>
  <si>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</si>
  <si>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</si>
  <si>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</si>
  <si>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</si>
  <si>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</si>
  <si>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</si>
  <si>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</si>
  <si>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</si>
  <si>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</si>
  <si>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</si>
  <si>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</si>
  <si>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</si>
  <si>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</si>
  <si>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</si>
  <si>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</si>
  <si>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</si>
  <si>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</si>
  <si>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po posebnim propisima</t>
  </si>
  <si>
    <t>Prihodi od prodaje proizvoda i robe te pruženih usluga i prihodi od donacija</t>
  </si>
  <si>
    <t>Ostali financijski rashodi</t>
  </si>
  <si>
    <t>Postrojenja i oprema</t>
  </si>
  <si>
    <t>Dodatna ulaganja na postrojenjima i opremi</t>
  </si>
  <si>
    <t>Pomoći temeljem prijenosa EU sredstava</t>
  </si>
  <si>
    <t>Tekuće donacije</t>
  </si>
  <si>
    <t>31 Vlastiti prihodi</t>
  </si>
  <si>
    <t xml:space="preserve">  52 Ostale pomoći - BPŽ</t>
  </si>
  <si>
    <t xml:space="preserve">  53 Pomoći iz DP - MZO</t>
  </si>
  <si>
    <t xml:space="preserve">  54 Pomoći - EU projekti</t>
  </si>
  <si>
    <t xml:space="preserve">  55 Projekt RCK "Slav.5.1."</t>
  </si>
  <si>
    <t xml:space="preserve">  56 Projekt RCK "Slav.5.0."</t>
  </si>
  <si>
    <t xml:space="preserve">  62 Donacije</t>
  </si>
  <si>
    <t>09 Obrazovanje</t>
  </si>
  <si>
    <t>0922 Više srednjoškolsko obrazovanje</t>
  </si>
  <si>
    <t>Aktivnost A600004</t>
  </si>
  <si>
    <t>Srednje školstvo-sredstva dec.f.</t>
  </si>
  <si>
    <t>Opći prihodi i primici</t>
  </si>
  <si>
    <t>Financijski rashodi</t>
  </si>
  <si>
    <t>Rash.za nab proizv.dugotr.imov.</t>
  </si>
  <si>
    <t>Rash.za nab. proizv.dugotr.imov.</t>
  </si>
  <si>
    <t>Aktivnost A600007</t>
  </si>
  <si>
    <t>Financir.iznad minim.standarda</t>
  </si>
  <si>
    <t>Vlastiti prihodi</t>
  </si>
  <si>
    <t>Rash.za nab.proizv.dugotr.imov.</t>
  </si>
  <si>
    <t>Prihodi za posebne namjene</t>
  </si>
  <si>
    <t>Pomoći iz proračuna koji nam nije nadležan</t>
  </si>
  <si>
    <t>Aktivnost A600010</t>
  </si>
  <si>
    <t>Pomoći - EU projekti</t>
  </si>
  <si>
    <t>Pomoći dane u inozemstvo i unutar općeg proračuna</t>
  </si>
  <si>
    <t>Pomoći EU - Projekt RCK "Slavonika" 5.1.</t>
  </si>
  <si>
    <t xml:space="preserve">Pomoći EU </t>
  </si>
  <si>
    <t>Materijalni rashodi (BPŽ za RCK"5.1.)</t>
  </si>
  <si>
    <t>Ostali rashodi</t>
  </si>
  <si>
    <t>Rashodi na nabavu dugotrajne materijalne imovine</t>
  </si>
  <si>
    <t>Rashodi na nabavu  dugotrajne materijalne imovine</t>
  </si>
  <si>
    <t>Rashodi na nabavu  dugotrajne materijalne imovine (BPŽ za RCK)</t>
  </si>
  <si>
    <t>Pomoći EU - Projekt RCK "Slavonika 5.0."</t>
  </si>
  <si>
    <t>Pomoći EU</t>
  </si>
  <si>
    <t>Rashodi za nabavu dugotrajne imovine</t>
  </si>
  <si>
    <t>Rashodi za dodatna ulagl na nef.im.</t>
  </si>
  <si>
    <t>Pomoći "Školska shema"</t>
  </si>
  <si>
    <t>Odgoj i obrazovanje</t>
  </si>
  <si>
    <t>Tekući projekt T600028</t>
  </si>
  <si>
    <t>Kapitalni projekt K600034</t>
  </si>
  <si>
    <t>Aktivnost A600014</t>
  </si>
  <si>
    <t>Projekt "Školska shema"</t>
  </si>
  <si>
    <t>Aktivnost A600011</t>
  </si>
  <si>
    <t>Pomoćnici u nastavi</t>
  </si>
  <si>
    <t>Pomoći - BPŽ</t>
  </si>
  <si>
    <t>Donacije</t>
  </si>
  <si>
    <t>UKUPNI RASHODI:</t>
  </si>
  <si>
    <t>Pomoći iz drž.proračuna-MZO</t>
  </si>
  <si>
    <t xml:space="preserve">  57  Asistent u nastavi</t>
  </si>
  <si>
    <t xml:space="preserve">  58  Pomoći-"Školska shema</t>
  </si>
  <si>
    <t xml:space="preserve">  57  Pomoći-Asistent u nast.</t>
  </si>
  <si>
    <t>IZVOR 5.2.</t>
  </si>
  <si>
    <t>IZVOR 3.1.</t>
  </si>
  <si>
    <t>IZVOR 4.2.</t>
  </si>
  <si>
    <t>IZVOR 5.3.</t>
  </si>
  <si>
    <t>IZVOR 5.1.</t>
  </si>
  <si>
    <t xml:space="preserve"> IZVOR 5.1.</t>
  </si>
  <si>
    <t>IZVOR 6.2.</t>
  </si>
  <si>
    <t>Pomoći - EU projekti (Erasmus+)</t>
  </si>
  <si>
    <t>IZVOR 3 - Vlastiti prihodi</t>
  </si>
  <si>
    <t>IZVOR 1 - Opći prihodi i primici</t>
  </si>
  <si>
    <t>IZVOR 4 - Prihodi za posebne namj.</t>
  </si>
  <si>
    <t>IZVOR 5 - Pomoći</t>
  </si>
  <si>
    <t>IZVOR 6 - Donacije</t>
  </si>
  <si>
    <t>IZVOR 4 - Prihodi za posebne namjene</t>
  </si>
  <si>
    <t xml:space="preserve"> </t>
  </si>
  <si>
    <t>Rashodi za nabavu dugotrajne materijalne imovine</t>
  </si>
  <si>
    <t>Glavni program A05 OBRAZOVANJE, ŠPORT I KULTURA</t>
  </si>
  <si>
    <t>Proračunski korisnik: 17835 TEHNIČKA ŠKOLA,        SLAVONSKI BROD</t>
  </si>
  <si>
    <t>GLAVA 00602 SREDNJE ŠKOLE</t>
  </si>
  <si>
    <t>RAZDJEL 006 UO ZA OBRAZOVANJE, SPORT I KULTURU</t>
  </si>
  <si>
    <t>GLAVA 00604 OSTALE JAVNE POTREBE U OBRAZOVANJU, ŠPORTU I KULTURI</t>
  </si>
  <si>
    <t>GL.PROGRAM A05 OBRAZOVANJE, ŠPORT I KULTURA</t>
  </si>
  <si>
    <t>Program 6000 Odgoj i obrazovanje</t>
  </si>
  <si>
    <t>Program 6000 Odgoj i obrazoavanje</t>
  </si>
  <si>
    <t>Vlastiti prihodi - višak</t>
  </si>
  <si>
    <t xml:space="preserve">   9 - Vlastiti izvori</t>
  </si>
  <si>
    <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 92 Višak prihoda poslovanja</t>
    </r>
  </si>
  <si>
    <t xml:space="preserve">     92 Vlastiti prihodi - višak</t>
  </si>
  <si>
    <t xml:space="preserve">  92 Vlastiti izvori - višak</t>
  </si>
  <si>
    <t xml:space="preserve">  42 Ostali prihodi za posebne namjene</t>
  </si>
  <si>
    <r>
      <t xml:space="preserve">    </t>
    </r>
    <r>
      <rPr>
        <sz val="11"/>
        <color theme="1"/>
        <rFont val="Calibri"/>
        <family val="2"/>
        <charset val="238"/>
        <scheme val="minor"/>
      </rPr>
      <t xml:space="preserve">92 Prih. za pos.namj.-višak </t>
    </r>
  </si>
  <si>
    <t xml:space="preserve">     92 Pomoći-ostale-višak</t>
  </si>
  <si>
    <t xml:space="preserve">     92 Prih. od donacija-višak</t>
  </si>
  <si>
    <t xml:space="preserve">     92 EU - E+ orojekti-višak</t>
  </si>
  <si>
    <r>
      <rPr>
        <b/>
        <sz val="8"/>
        <color theme="1"/>
        <rFont val="Arial"/>
        <family val="2"/>
        <charset val="238"/>
      </rPr>
      <t xml:space="preserve">TEHNIČKA ŠKOLA </t>
    </r>
    <r>
      <rPr>
        <sz val="8"/>
        <color theme="1"/>
        <rFont val="Arial"/>
        <family val="2"/>
        <charset val="238"/>
      </rPr>
      <t xml:space="preserve">
EUGENA KUMIČIĆA 55,  35000 SLAVONSKI BROD
OIB: 38494301642
RKP: 17835
GLAVNI PROGRAM:  A05 OBRAZOVANJE, ŠPORT I KULTURA    
PROGRAM: 6000 ODGOJ I OBRAZOVANJE       
AKTIVNOST: A600004 SREDNJE ŠKOLSTVO       
FUNKCIJSKA KLASIFIKACIJA: 0922 SREDNJOŠKOLSKO OBRAZOVANJE  </t>
    </r>
  </si>
  <si>
    <t>092 Srednjoškolsko obrazovanje</t>
  </si>
  <si>
    <t xml:space="preserve"> FINANCIJSKI PLAN TEHNIČKE ŠKOLE, SLAVONSKI BROD,  
ZA 2024. I PROJEKCIJE ZA 2025. I 2026. GODINU</t>
  </si>
  <si>
    <t xml:space="preserve"> FINANCIJSKI PLAN TEHNIČKE ŠKOLE, SLAVONSKI BROD,
ZA 2024. I PROJEKCIJE ZA 2025. I 2026. GODINU </t>
  </si>
  <si>
    <t xml:space="preserve"> FINANCIJSKI PLAN TEHNIČKE ŠKOLE, SLAVONSKI BROD, 
ZA 2024. I PROJEKCIJE ZA 2025. I 2026. GODINU </t>
  </si>
  <si>
    <t xml:space="preserve"> FINANCIJSKI PLAN TEHNIČKE ŠKOLE, SLAVONSKI BROD, 
ZA 2024. I PROJEKCIJE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</si>
</sst>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3" fontId="3" fillId="0" borderId="3" xfId="1" applyFont="1" applyFill="1" applyBorder="1" applyAlignment="1" applyProtection="1">
      <alignment horizontal="right" vertical="center" wrapText="1"/>
    </xf>
    <xf numFmtId="43" fontId="6" fillId="0" borderId="3" xfId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6" fillId="3" borderId="3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right" vertical="center"/>
    </xf>
    <xf numFmtId="0" fontId="21" fillId="2" borderId="3" xfId="0" quotePrefix="1" applyFont="1" applyFill="1" applyBorder="1" applyAlignment="1">
      <alignment horizontal="left" vertical="center"/>
    </xf>
    <xf numFmtId="43" fontId="6" fillId="0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8" fillId="2" borderId="3" xfId="0" quotePrefix="1" applyFont="1" applyFill="1" applyBorder="1" applyAlignment="1">
      <alignment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9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4" fontId="6" fillId="4" borderId="3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 applyProtection="1">
      <alignment horizontal="right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righ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 applyProtection="1">
      <alignment horizontal="right" wrapText="1"/>
    </xf>
    <xf numFmtId="0" fontId="9" fillId="4" borderId="3" xfId="0" quotePrefix="1" applyFont="1" applyFill="1" applyBorder="1" applyAlignment="1">
      <alignment horizontal="left" vertical="center"/>
    </xf>
    <xf numFmtId="0" fontId="0" fillId="4" borderId="3" xfId="0" applyFill="1" applyBorder="1"/>
    <xf numFmtId="2" fontId="0" fillId="4" borderId="3" xfId="0" applyNumberFormat="1" applyFill="1" applyBorder="1"/>
    <xf numFmtId="43" fontId="0" fillId="4" borderId="3" xfId="1" applyFont="1" applyFill="1" applyBorder="1" applyAlignment="1">
      <alignment horizontal="right" wrapText="1"/>
    </xf>
    <xf numFmtId="4" fontId="0" fillId="4" borderId="3" xfId="0" applyNumberFormat="1" applyFill="1" applyBorder="1"/>
    <xf numFmtId="0" fontId="23" fillId="4" borderId="3" xfId="0" applyFont="1" applyFill="1" applyBorder="1"/>
    <xf numFmtId="2" fontId="0" fillId="4" borderId="3" xfId="1" applyNumberFormat="1" applyFont="1" applyFill="1" applyBorder="1" applyAlignment="1">
      <alignment horizontal="right" wrapText="1"/>
    </xf>
    <xf numFmtId="0" fontId="0" fillId="2" borderId="0" xfId="0" applyFill="1" applyBorder="1"/>
    <xf numFmtId="2" fontId="0" fillId="2" borderId="0" xfId="0" applyNumberFormat="1" applyFill="1" applyBorder="1"/>
    <xf numFmtId="43" fontId="0" fillId="2" borderId="0" xfId="1" applyFont="1" applyFill="1" applyBorder="1" applyAlignment="1">
      <alignment horizontal="right" wrapText="1"/>
    </xf>
    <xf numFmtId="4" fontId="0" fillId="2" borderId="0" xfId="0" applyNumberFormat="1" applyFill="1" applyBorder="1"/>
    <xf numFmtId="0" fontId="8" fillId="4" borderId="3" xfId="0" quotePrefix="1" applyFont="1" applyFill="1" applyBorder="1" applyAlignment="1">
      <alignment horizontal="left" vertical="center"/>
    </xf>
    <xf numFmtId="43" fontId="0" fillId="0" borderId="0" xfId="0" applyNumberFormat="1"/>
    <xf numFmtId="4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A2" sqref="A2:J2"/>
    </sheetView>
  </sheetViews>
  <sheetFormatPr defaultRowHeight="14.4" x14ac:dyDescent="0.3"/>
  <cols>
    <col min="5" max="10" width="25.33203125" customWidth="1"/>
  </cols>
  <sheetData>
    <row r="1" spans="1:10" ht="83.4" customHeight="1" x14ac:dyDescent="0.3">
      <c r="A1" s="157" t="s">
        <v>166</v>
      </c>
      <c r="B1" s="158"/>
      <c r="C1" s="158"/>
      <c r="D1" s="158"/>
      <c r="E1" s="158"/>
    </row>
    <row r="2" spans="1:10" ht="42" customHeight="1" x14ac:dyDescent="0.3">
      <c r="A2" s="149" t="s">
        <v>169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8.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5.6" x14ac:dyDescent="0.3">
      <c r="A4" s="149" t="s">
        <v>19</v>
      </c>
      <c r="B4" s="149"/>
      <c r="C4" s="149"/>
      <c r="D4" s="149"/>
      <c r="E4" s="149"/>
      <c r="F4" s="149"/>
      <c r="G4" s="149"/>
      <c r="H4" s="149"/>
      <c r="I4" s="169"/>
      <c r="J4" s="169"/>
    </row>
    <row r="5" spans="1:10" ht="10.8" customHeight="1" x14ac:dyDescent="0.3">
      <c r="A5" s="24"/>
      <c r="B5" s="24"/>
      <c r="C5" s="24"/>
      <c r="D5" s="24"/>
      <c r="E5" s="24"/>
      <c r="F5" s="24"/>
      <c r="G5" s="24"/>
      <c r="H5" s="24"/>
      <c r="I5" s="5"/>
      <c r="J5" s="5"/>
    </row>
    <row r="6" spans="1:10" ht="15.6" x14ac:dyDescent="0.3">
      <c r="A6" s="149" t="s">
        <v>25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 ht="9.6" customHeight="1" x14ac:dyDescent="0.3">
      <c r="A7" s="1"/>
      <c r="B7" s="2"/>
      <c r="C7" s="2"/>
      <c r="D7" s="2"/>
      <c r="E7" s="6"/>
      <c r="F7" s="7"/>
      <c r="G7" s="7"/>
      <c r="H7" s="7"/>
      <c r="I7" s="7"/>
      <c r="J7" s="34" t="s">
        <v>38</v>
      </c>
    </row>
    <row r="8" spans="1:10" ht="26.4" x14ac:dyDescent="0.3">
      <c r="A8" s="30"/>
      <c r="B8" s="31"/>
      <c r="C8" s="31"/>
      <c r="D8" s="32"/>
      <c r="E8" s="33"/>
      <c r="F8" s="3" t="s">
        <v>39</v>
      </c>
      <c r="G8" s="3" t="s">
        <v>37</v>
      </c>
      <c r="H8" s="3" t="s">
        <v>47</v>
      </c>
      <c r="I8" s="3" t="s">
        <v>48</v>
      </c>
      <c r="J8" s="3" t="s">
        <v>49</v>
      </c>
    </row>
    <row r="9" spans="1:10" x14ac:dyDescent="0.3">
      <c r="A9" s="151" t="s">
        <v>0</v>
      </c>
      <c r="B9" s="148"/>
      <c r="C9" s="148"/>
      <c r="D9" s="148"/>
      <c r="E9" s="152"/>
      <c r="F9" s="55">
        <f>F10+F11</f>
        <v>3322904.69</v>
      </c>
      <c r="G9" s="55">
        <f t="shared" ref="G9:J9" si="0">G10+G11</f>
        <v>11379357.34</v>
      </c>
      <c r="H9" s="55">
        <f t="shared" si="0"/>
        <v>2339081.23</v>
      </c>
      <c r="I9" s="55">
        <f t="shared" si="0"/>
        <v>2339081.23</v>
      </c>
      <c r="J9" s="55">
        <f t="shared" si="0"/>
        <v>2339081.23</v>
      </c>
    </row>
    <row r="10" spans="1:10" x14ac:dyDescent="0.3">
      <c r="A10" s="153" t="s">
        <v>41</v>
      </c>
      <c r="B10" s="154"/>
      <c r="C10" s="154"/>
      <c r="D10" s="154"/>
      <c r="E10" s="146"/>
      <c r="F10" s="54">
        <v>3322904.69</v>
      </c>
      <c r="G10" s="54">
        <v>11379357.34</v>
      </c>
      <c r="H10" s="54">
        <v>2339081.23</v>
      </c>
      <c r="I10" s="54">
        <v>2339081.23</v>
      </c>
      <c r="J10" s="54">
        <v>2339081.23</v>
      </c>
    </row>
    <row r="11" spans="1:10" x14ac:dyDescent="0.3">
      <c r="A11" s="155" t="s">
        <v>42</v>
      </c>
      <c r="B11" s="146"/>
      <c r="C11" s="146"/>
      <c r="D11" s="146"/>
      <c r="E11" s="146"/>
      <c r="F11" s="54">
        <v>0</v>
      </c>
      <c r="G11" s="54">
        <v>0</v>
      </c>
      <c r="H11" s="54">
        <v>0</v>
      </c>
      <c r="I11" s="54">
        <v>0</v>
      </c>
      <c r="J11" s="54">
        <v>0</v>
      </c>
    </row>
    <row r="12" spans="1:10" x14ac:dyDescent="0.3">
      <c r="A12" s="35" t="s">
        <v>1</v>
      </c>
      <c r="B12" s="43"/>
      <c r="C12" s="43"/>
      <c r="D12" s="43"/>
      <c r="E12" s="43"/>
      <c r="F12" s="55">
        <f>F13+F14</f>
        <v>3172394.7399999998</v>
      </c>
      <c r="G12" s="55">
        <f t="shared" ref="G12:J12" si="1">G13+G14</f>
        <v>11604986.129999999</v>
      </c>
      <c r="H12" s="55">
        <f t="shared" si="1"/>
        <v>2369081.23</v>
      </c>
      <c r="I12" s="55">
        <f t="shared" si="1"/>
        <v>2339081.23</v>
      </c>
      <c r="J12" s="55">
        <f t="shared" si="1"/>
        <v>2339081.23</v>
      </c>
    </row>
    <row r="13" spans="1:10" x14ac:dyDescent="0.3">
      <c r="A13" s="156" t="s">
        <v>43</v>
      </c>
      <c r="B13" s="154"/>
      <c r="C13" s="154"/>
      <c r="D13" s="154"/>
      <c r="E13" s="154"/>
      <c r="F13" s="54">
        <v>3165366.94</v>
      </c>
      <c r="G13" s="54">
        <v>5135627.87</v>
      </c>
      <c r="H13" s="54">
        <v>2339095.0299999998</v>
      </c>
      <c r="I13" s="54">
        <v>2309095.0299999998</v>
      </c>
      <c r="J13" s="65">
        <v>2309095.0299999998</v>
      </c>
    </row>
    <row r="14" spans="1:10" x14ac:dyDescent="0.3">
      <c r="A14" s="145" t="s">
        <v>44</v>
      </c>
      <c r="B14" s="146"/>
      <c r="C14" s="146"/>
      <c r="D14" s="146"/>
      <c r="E14" s="146"/>
      <c r="F14" s="56">
        <v>7027.8</v>
      </c>
      <c r="G14" s="56">
        <v>6469358.2599999998</v>
      </c>
      <c r="H14" s="56">
        <v>29986.2</v>
      </c>
      <c r="I14" s="56">
        <v>29986.2</v>
      </c>
      <c r="J14" s="65">
        <v>29986.2</v>
      </c>
    </row>
    <row r="15" spans="1:10" x14ac:dyDescent="0.3">
      <c r="A15" s="147" t="s">
        <v>67</v>
      </c>
      <c r="B15" s="148"/>
      <c r="C15" s="148"/>
      <c r="D15" s="148"/>
      <c r="E15" s="148"/>
      <c r="F15" s="55">
        <f>F9-F12</f>
        <v>150509.95000000019</v>
      </c>
      <c r="G15" s="55">
        <f t="shared" ref="G15:J15" si="2">G9-G12</f>
        <v>-225628.78999999911</v>
      </c>
      <c r="H15" s="55">
        <f t="shared" si="2"/>
        <v>-30000</v>
      </c>
      <c r="I15" s="55">
        <f t="shared" si="2"/>
        <v>0</v>
      </c>
      <c r="J15" s="55">
        <f t="shared" si="2"/>
        <v>0</v>
      </c>
    </row>
    <row r="16" spans="1:10" ht="17.399999999999999" x14ac:dyDescent="0.3">
      <c r="A16" s="24"/>
      <c r="B16" s="22"/>
      <c r="C16" s="22"/>
      <c r="D16" s="22"/>
      <c r="E16" s="22"/>
      <c r="F16" s="22"/>
      <c r="G16" s="22"/>
      <c r="H16" s="23"/>
      <c r="I16" s="23"/>
      <c r="J16" s="23"/>
    </row>
    <row r="17" spans="1:10" ht="15.6" x14ac:dyDescent="0.3">
      <c r="A17" s="149" t="s">
        <v>26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7.399999999999999" x14ac:dyDescent="0.3">
      <c r="A18" s="24"/>
      <c r="B18" s="22"/>
      <c r="C18" s="22"/>
      <c r="D18" s="22"/>
      <c r="E18" s="22"/>
      <c r="F18" s="22"/>
      <c r="G18" s="22"/>
      <c r="H18" s="23"/>
      <c r="I18" s="23"/>
      <c r="J18" s="23"/>
    </row>
    <row r="19" spans="1:10" ht="26.4" x14ac:dyDescent="0.3">
      <c r="A19" s="30"/>
      <c r="B19" s="31"/>
      <c r="C19" s="31"/>
      <c r="D19" s="32"/>
      <c r="E19" s="33"/>
      <c r="F19" s="3" t="s">
        <v>39</v>
      </c>
      <c r="G19" s="3" t="s">
        <v>37</v>
      </c>
      <c r="H19" s="3" t="s">
        <v>47</v>
      </c>
      <c r="I19" s="3" t="s">
        <v>48</v>
      </c>
      <c r="J19" s="3" t="s">
        <v>49</v>
      </c>
    </row>
    <row r="20" spans="1:10" x14ac:dyDescent="0.3">
      <c r="A20" s="145" t="s">
        <v>45</v>
      </c>
      <c r="B20" s="146"/>
      <c r="C20" s="146"/>
      <c r="D20" s="146"/>
      <c r="E20" s="146"/>
      <c r="F20" s="56">
        <v>0</v>
      </c>
      <c r="G20" s="56">
        <v>0</v>
      </c>
      <c r="H20" s="56">
        <v>0</v>
      </c>
      <c r="I20" s="56">
        <v>0</v>
      </c>
      <c r="J20" s="65">
        <v>0</v>
      </c>
    </row>
    <row r="21" spans="1:10" x14ac:dyDescent="0.3">
      <c r="A21" s="145" t="s">
        <v>46</v>
      </c>
      <c r="B21" s="146"/>
      <c r="C21" s="146"/>
      <c r="D21" s="146"/>
      <c r="E21" s="146"/>
      <c r="F21" s="56">
        <v>0</v>
      </c>
      <c r="G21" s="56">
        <v>0</v>
      </c>
      <c r="H21" s="56">
        <v>0</v>
      </c>
      <c r="I21" s="56">
        <v>0</v>
      </c>
      <c r="J21" s="65">
        <v>0</v>
      </c>
    </row>
    <row r="22" spans="1:10" x14ac:dyDescent="0.3">
      <c r="A22" s="147" t="s">
        <v>2</v>
      </c>
      <c r="B22" s="148"/>
      <c r="C22" s="148"/>
      <c r="D22" s="148"/>
      <c r="E22" s="148"/>
      <c r="F22" s="55">
        <f>F20-F21</f>
        <v>0</v>
      </c>
      <c r="G22" s="55">
        <f t="shared" ref="G22:J22" si="3">G20-G21</f>
        <v>0</v>
      </c>
      <c r="H22" s="55">
        <f t="shared" si="3"/>
        <v>0</v>
      </c>
      <c r="I22" s="55">
        <v>0</v>
      </c>
      <c r="J22" s="55">
        <f t="shared" si="3"/>
        <v>0</v>
      </c>
    </row>
    <row r="23" spans="1:10" x14ac:dyDescent="0.3">
      <c r="A23" s="147" t="s">
        <v>68</v>
      </c>
      <c r="B23" s="148"/>
      <c r="C23" s="148"/>
      <c r="D23" s="148"/>
      <c r="E23" s="148"/>
      <c r="F23" s="55">
        <f>F15+F22</f>
        <v>150509.95000000019</v>
      </c>
      <c r="G23" s="55">
        <f t="shared" ref="G23:J23" si="4">G15+G22</f>
        <v>-225628.78999999911</v>
      </c>
      <c r="H23" s="55">
        <f t="shared" si="4"/>
        <v>-30000</v>
      </c>
      <c r="I23" s="55">
        <f t="shared" si="4"/>
        <v>0</v>
      </c>
      <c r="J23" s="55">
        <f t="shared" si="4"/>
        <v>0</v>
      </c>
    </row>
    <row r="24" spans="1:10" ht="17.399999999999999" x14ac:dyDescent="0.3">
      <c r="A24" s="21"/>
      <c r="B24" s="22"/>
      <c r="C24" s="22"/>
      <c r="D24" s="22"/>
      <c r="E24" s="22"/>
      <c r="F24" s="22"/>
      <c r="G24" s="22"/>
      <c r="H24" s="23"/>
      <c r="I24" s="23"/>
      <c r="J24" s="23"/>
    </row>
    <row r="25" spans="1:10" ht="15.6" x14ac:dyDescent="0.3">
      <c r="A25" s="149" t="s">
        <v>69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5.6" x14ac:dyDescent="0.3">
      <c r="A26" s="41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26.4" x14ac:dyDescent="0.3">
      <c r="A27" s="30"/>
      <c r="B27" s="31"/>
      <c r="C27" s="31"/>
      <c r="D27" s="32"/>
      <c r="E27" s="33"/>
      <c r="F27" s="3" t="s">
        <v>39</v>
      </c>
      <c r="G27" s="3" t="s">
        <v>37</v>
      </c>
      <c r="H27" s="3" t="s">
        <v>47</v>
      </c>
      <c r="I27" s="3" t="s">
        <v>48</v>
      </c>
      <c r="J27" s="3" t="s">
        <v>49</v>
      </c>
    </row>
    <row r="28" spans="1:10" ht="15" customHeight="1" x14ac:dyDescent="0.3">
      <c r="A28" s="161" t="s">
        <v>70</v>
      </c>
      <c r="B28" s="162"/>
      <c r="C28" s="162"/>
      <c r="D28" s="162"/>
      <c r="E28" s="163"/>
      <c r="F28" s="66">
        <v>7238.88</v>
      </c>
      <c r="G28" s="66">
        <v>157748.82999999999</v>
      </c>
      <c r="H28" s="66">
        <v>30000</v>
      </c>
      <c r="I28" s="66">
        <v>0</v>
      </c>
      <c r="J28" s="69">
        <v>0</v>
      </c>
    </row>
    <row r="29" spans="1:10" ht="15" customHeight="1" x14ac:dyDescent="0.3">
      <c r="A29" s="147" t="s">
        <v>71</v>
      </c>
      <c r="B29" s="148"/>
      <c r="C29" s="148"/>
      <c r="D29" s="148"/>
      <c r="E29" s="148"/>
      <c r="F29" s="67">
        <f>F23+F28</f>
        <v>157748.83000000019</v>
      </c>
      <c r="G29" s="67">
        <v>30000</v>
      </c>
      <c r="H29" s="67">
        <v>0</v>
      </c>
      <c r="I29" s="67">
        <f t="shared" ref="I29:J29" si="5">I23+I28</f>
        <v>0</v>
      </c>
      <c r="J29" s="98">
        <f t="shared" si="5"/>
        <v>0</v>
      </c>
    </row>
    <row r="30" spans="1:10" ht="45" customHeight="1" x14ac:dyDescent="0.3">
      <c r="A30" s="151" t="s">
        <v>72</v>
      </c>
      <c r="B30" s="164"/>
      <c r="C30" s="164"/>
      <c r="D30" s="164"/>
      <c r="E30" s="165"/>
      <c r="F30" s="67">
        <v>0</v>
      </c>
      <c r="G30" s="67">
        <v>0</v>
      </c>
      <c r="H30" s="67">
        <v>0</v>
      </c>
      <c r="I30" s="67">
        <f t="shared" ref="I30:J30" si="6">I15+I22+I28-I29</f>
        <v>0</v>
      </c>
      <c r="J30" s="98">
        <f t="shared" si="6"/>
        <v>0</v>
      </c>
    </row>
    <row r="31" spans="1:10" ht="15.6" x14ac:dyDescent="0.3">
      <c r="A31" s="44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6" x14ac:dyDescent="0.3">
      <c r="A32" s="166" t="s">
        <v>66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7.399999999999999" x14ac:dyDescent="0.3">
      <c r="A33" s="46"/>
      <c r="B33" s="47"/>
      <c r="C33" s="47"/>
      <c r="D33" s="47"/>
      <c r="E33" s="47"/>
      <c r="F33" s="47"/>
      <c r="G33" s="47"/>
      <c r="H33" s="48"/>
      <c r="I33" s="48"/>
      <c r="J33" s="48"/>
    </row>
    <row r="34" spans="1:10" ht="26.4" x14ac:dyDescent="0.3">
      <c r="A34" s="49"/>
      <c r="B34" s="50"/>
      <c r="C34" s="50"/>
      <c r="D34" s="51"/>
      <c r="E34" s="52"/>
      <c r="F34" s="53" t="s">
        <v>39</v>
      </c>
      <c r="G34" s="53" t="s">
        <v>37</v>
      </c>
      <c r="H34" s="53" t="s">
        <v>47</v>
      </c>
      <c r="I34" s="53" t="s">
        <v>48</v>
      </c>
      <c r="J34" s="53" t="s">
        <v>49</v>
      </c>
    </row>
    <row r="35" spans="1:10" x14ac:dyDescent="0.3">
      <c r="A35" s="161" t="s">
        <v>70</v>
      </c>
      <c r="B35" s="162"/>
      <c r="C35" s="162"/>
      <c r="D35" s="162"/>
      <c r="E35" s="163"/>
      <c r="F35" s="66">
        <v>157748.82999999999</v>
      </c>
      <c r="G35" s="66">
        <f>F38</f>
        <v>157748.82999999999</v>
      </c>
      <c r="H35" s="66">
        <f>G38</f>
        <v>30000</v>
      </c>
      <c r="I35" s="66">
        <v>0</v>
      </c>
      <c r="J35" s="69">
        <f>I38</f>
        <v>0</v>
      </c>
    </row>
    <row r="36" spans="1:10" ht="28.5" customHeight="1" x14ac:dyDescent="0.3">
      <c r="A36" s="161" t="s">
        <v>73</v>
      </c>
      <c r="B36" s="162"/>
      <c r="C36" s="162"/>
      <c r="D36" s="162"/>
      <c r="E36" s="163"/>
      <c r="F36" s="66">
        <v>0</v>
      </c>
      <c r="G36" s="66">
        <v>157748.82999999999</v>
      </c>
      <c r="H36" s="66">
        <v>30000</v>
      </c>
      <c r="I36" s="66">
        <v>0</v>
      </c>
      <c r="J36" s="69">
        <v>0</v>
      </c>
    </row>
    <row r="37" spans="1:10" x14ac:dyDescent="0.3">
      <c r="A37" s="161" t="s">
        <v>74</v>
      </c>
      <c r="B37" s="167"/>
      <c r="C37" s="167"/>
      <c r="D37" s="167"/>
      <c r="E37" s="168"/>
      <c r="F37" s="66">
        <v>0</v>
      </c>
      <c r="G37" s="66">
        <v>30000</v>
      </c>
      <c r="H37" s="66">
        <v>0</v>
      </c>
      <c r="I37" s="66">
        <v>0</v>
      </c>
      <c r="J37" s="69">
        <v>0</v>
      </c>
    </row>
    <row r="38" spans="1:10" ht="15" customHeight="1" x14ac:dyDescent="0.3">
      <c r="A38" s="147" t="s">
        <v>71</v>
      </c>
      <c r="B38" s="148"/>
      <c r="C38" s="148"/>
      <c r="D38" s="148"/>
      <c r="E38" s="148"/>
      <c r="F38" s="68">
        <f>F35-F36+F37</f>
        <v>157748.82999999999</v>
      </c>
      <c r="G38" s="68">
        <f t="shared" ref="G38:J38" si="7">G35-G36+G37</f>
        <v>30000</v>
      </c>
      <c r="H38" s="68">
        <f t="shared" si="7"/>
        <v>0</v>
      </c>
      <c r="I38" s="68">
        <f t="shared" si="7"/>
        <v>0</v>
      </c>
      <c r="J38" s="70">
        <f t="shared" si="7"/>
        <v>0</v>
      </c>
    </row>
    <row r="39" spans="1:10" ht="17.25" customHeight="1" x14ac:dyDescent="0.3"/>
    <row r="40" spans="1:10" x14ac:dyDescent="0.3">
      <c r="A40" s="159" t="s">
        <v>40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9" customHeight="1" x14ac:dyDescent="0.3"/>
  </sheetData>
  <mergeCells count="25">
    <mergeCell ref="A1:E1"/>
    <mergeCell ref="A40:J40"/>
    <mergeCell ref="A22:E22"/>
    <mergeCell ref="A23:E23"/>
    <mergeCell ref="A25:J25"/>
    <mergeCell ref="A28:E28"/>
    <mergeCell ref="A29:E29"/>
    <mergeCell ref="A30:E30"/>
    <mergeCell ref="A32:J32"/>
    <mergeCell ref="A35:E35"/>
    <mergeCell ref="A36:E36"/>
    <mergeCell ref="A37:E37"/>
    <mergeCell ref="A38:E38"/>
    <mergeCell ref="A21:E21"/>
    <mergeCell ref="A2:J2"/>
    <mergeCell ref="A4:J4"/>
    <mergeCell ref="A14:E14"/>
    <mergeCell ref="A15:E15"/>
    <mergeCell ref="A17:J17"/>
    <mergeCell ref="A20:E20"/>
    <mergeCell ref="A6:J6"/>
    <mergeCell ref="A9:E9"/>
    <mergeCell ref="A10:E10"/>
    <mergeCell ref="A11:E11"/>
    <mergeCell ref="A13:E1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H15" sqref="H1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49" t="s">
        <v>170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49" t="s">
        <v>19</v>
      </c>
      <c r="B3" s="149"/>
      <c r="C3" s="149"/>
      <c r="D3" s="149"/>
      <c r="E3" s="149"/>
      <c r="F3" s="149"/>
      <c r="G3" s="149"/>
      <c r="H3" s="149"/>
    </row>
    <row r="4" spans="1:8" ht="17.399999999999999" x14ac:dyDescent="0.3">
      <c r="A4" s="4"/>
      <c r="B4" s="4"/>
      <c r="C4" s="58"/>
      <c r="D4" s="4"/>
      <c r="E4" s="4"/>
      <c r="F4" s="4"/>
      <c r="G4" s="5"/>
      <c r="H4" s="5"/>
    </row>
    <row r="5" spans="1:8" ht="18" customHeight="1" x14ac:dyDescent="0.3">
      <c r="A5" s="149" t="s">
        <v>4</v>
      </c>
      <c r="B5" s="149"/>
      <c r="C5" s="149"/>
      <c r="D5" s="149"/>
      <c r="E5" s="149"/>
      <c r="F5" s="149"/>
      <c r="G5" s="149"/>
      <c r="H5" s="149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149" t="s">
        <v>50</v>
      </c>
      <c r="B7" s="149"/>
      <c r="C7" s="149"/>
      <c r="D7" s="149"/>
      <c r="E7" s="149"/>
      <c r="F7" s="149"/>
      <c r="G7" s="149"/>
      <c r="H7" s="149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20" t="s">
        <v>5</v>
      </c>
      <c r="B9" s="19" t="s">
        <v>6</v>
      </c>
      <c r="C9" s="19" t="s">
        <v>3</v>
      </c>
      <c r="D9" s="19" t="s">
        <v>36</v>
      </c>
      <c r="E9" s="20" t="s">
        <v>37</v>
      </c>
      <c r="F9" s="20" t="s">
        <v>34</v>
      </c>
      <c r="G9" s="20" t="s">
        <v>27</v>
      </c>
      <c r="H9" s="20" t="s">
        <v>35</v>
      </c>
    </row>
    <row r="10" spans="1:8" x14ac:dyDescent="0.3">
      <c r="A10" s="37"/>
      <c r="B10" s="38"/>
      <c r="C10" s="36" t="s">
        <v>0</v>
      </c>
      <c r="D10" s="38"/>
      <c r="E10" s="61"/>
      <c r="F10" s="37"/>
      <c r="G10" s="37"/>
      <c r="H10" s="37"/>
    </row>
    <row r="11" spans="1:8" ht="15.75" customHeight="1" x14ac:dyDescent="0.3">
      <c r="A11" s="11">
        <v>6</v>
      </c>
      <c r="B11" s="11"/>
      <c r="C11" s="11" t="s">
        <v>7</v>
      </c>
      <c r="D11" s="87">
        <f>SUM(D12:D15)</f>
        <v>3322904.69</v>
      </c>
      <c r="E11" s="62">
        <f>SUM(E12:E16)</f>
        <v>11379357.34</v>
      </c>
      <c r="F11" s="62">
        <f>SUM(F12:F16)</f>
        <v>2339081.23</v>
      </c>
      <c r="G11" s="62">
        <f>SUM(G12:G16)</f>
        <v>2339081.23</v>
      </c>
      <c r="H11" s="62">
        <f>SUM(H12:H16)</f>
        <v>2339081.23</v>
      </c>
    </row>
    <row r="12" spans="1:8" ht="39.6" x14ac:dyDescent="0.3">
      <c r="A12" s="11"/>
      <c r="B12" s="16">
        <v>63</v>
      </c>
      <c r="C12" s="16" t="s">
        <v>29</v>
      </c>
      <c r="D12" s="71">
        <v>2955007.53</v>
      </c>
      <c r="E12" s="57">
        <v>9814724.25</v>
      </c>
      <c r="F12" s="57">
        <v>1967098.91</v>
      </c>
      <c r="G12" s="57">
        <v>1967098.91</v>
      </c>
      <c r="H12" s="9">
        <v>1967098.91</v>
      </c>
    </row>
    <row r="13" spans="1:8" x14ac:dyDescent="0.3">
      <c r="A13" s="12"/>
      <c r="B13" s="12">
        <v>65</v>
      </c>
      <c r="C13" s="12" t="s">
        <v>75</v>
      </c>
      <c r="D13" s="71">
        <v>1921.83</v>
      </c>
      <c r="E13" s="57">
        <v>1327.23</v>
      </c>
      <c r="F13" s="57">
        <v>1327.23</v>
      </c>
      <c r="G13" s="57">
        <v>1327.23</v>
      </c>
      <c r="H13" s="57">
        <v>1327.23</v>
      </c>
    </row>
    <row r="14" spans="1:8" ht="39.6" x14ac:dyDescent="0.3">
      <c r="A14" s="12"/>
      <c r="B14" s="12">
        <v>66</v>
      </c>
      <c r="C14" s="59" t="s">
        <v>76</v>
      </c>
      <c r="D14" s="71">
        <v>193476.94</v>
      </c>
      <c r="E14" s="57">
        <v>190722.68</v>
      </c>
      <c r="F14" s="57">
        <v>190722.67</v>
      </c>
      <c r="G14" s="57">
        <v>190722.67</v>
      </c>
      <c r="H14" s="57">
        <v>190722.67</v>
      </c>
    </row>
    <row r="15" spans="1:8" ht="39.6" x14ac:dyDescent="0.3">
      <c r="A15" s="12"/>
      <c r="B15" s="12">
        <v>67</v>
      </c>
      <c r="C15" s="16" t="s">
        <v>31</v>
      </c>
      <c r="D15" s="71">
        <v>172498.39</v>
      </c>
      <c r="E15" s="57">
        <v>178078.18</v>
      </c>
      <c r="F15" s="57">
        <v>179932.42</v>
      </c>
      <c r="G15" s="57">
        <v>179932.42</v>
      </c>
      <c r="H15" s="57">
        <v>179932.42</v>
      </c>
    </row>
    <row r="16" spans="1:8" ht="25.8" customHeight="1" x14ac:dyDescent="0.3">
      <c r="A16" s="12"/>
      <c r="B16" s="12">
        <v>67</v>
      </c>
      <c r="C16" s="16"/>
      <c r="D16" s="8"/>
      <c r="E16" s="57">
        <v>1194505</v>
      </c>
      <c r="F16" s="57">
        <v>0</v>
      </c>
      <c r="G16" s="57">
        <v>0</v>
      </c>
      <c r="H16" s="57">
        <v>0</v>
      </c>
    </row>
    <row r="17" spans="1:8" x14ac:dyDescent="0.3">
      <c r="A17" s="12"/>
      <c r="B17" s="12"/>
      <c r="C17" s="16"/>
      <c r="D17" s="8"/>
      <c r="E17" s="57"/>
      <c r="F17" s="57"/>
      <c r="G17" s="57"/>
      <c r="H17" s="57"/>
    </row>
    <row r="18" spans="1:8" ht="26.4" x14ac:dyDescent="0.3">
      <c r="A18" s="14">
        <v>7</v>
      </c>
      <c r="B18" s="15"/>
      <c r="C18" s="25" t="s">
        <v>8</v>
      </c>
      <c r="D18" s="71">
        <f>SUM(D19)</f>
        <v>0</v>
      </c>
      <c r="E18" s="57">
        <v>0</v>
      </c>
      <c r="F18" s="57">
        <v>0</v>
      </c>
      <c r="G18" s="57">
        <v>0</v>
      </c>
      <c r="H18" s="57">
        <v>0</v>
      </c>
    </row>
    <row r="19" spans="1:8" ht="39.6" x14ac:dyDescent="0.3">
      <c r="A19" s="16"/>
      <c r="B19" s="16">
        <v>72</v>
      </c>
      <c r="C19" s="26" t="s">
        <v>28</v>
      </c>
      <c r="D19" s="71">
        <v>0</v>
      </c>
      <c r="E19" s="57">
        <v>0</v>
      </c>
      <c r="F19" s="57">
        <v>0</v>
      </c>
      <c r="G19" s="57">
        <v>0</v>
      </c>
      <c r="H19" s="75">
        <v>0</v>
      </c>
    </row>
    <row r="20" spans="1:8" ht="21" customHeight="1" x14ac:dyDescent="0.3"/>
    <row r="21" spans="1:8" ht="22.2" customHeight="1" x14ac:dyDescent="0.3">
      <c r="A21" s="149" t="s">
        <v>51</v>
      </c>
      <c r="B21" s="170"/>
      <c r="C21" s="170"/>
      <c r="D21" s="170"/>
      <c r="E21" s="170"/>
      <c r="F21" s="170"/>
      <c r="G21" s="170"/>
      <c r="H21" s="170"/>
    </row>
    <row r="22" spans="1:8" ht="8.4" customHeight="1" x14ac:dyDescent="0.3">
      <c r="A22" s="4"/>
      <c r="B22" s="4"/>
      <c r="C22" s="4"/>
      <c r="D22" s="4"/>
      <c r="E22" s="4"/>
      <c r="F22" s="4"/>
      <c r="G22" s="5"/>
      <c r="H22" s="5"/>
    </row>
    <row r="23" spans="1:8" ht="26.4" x14ac:dyDescent="0.3">
      <c r="A23" s="20" t="s">
        <v>5</v>
      </c>
      <c r="B23" s="19" t="s">
        <v>6</v>
      </c>
      <c r="C23" s="19" t="s">
        <v>9</v>
      </c>
      <c r="D23" s="19" t="s">
        <v>36</v>
      </c>
      <c r="E23" s="20" t="s">
        <v>37</v>
      </c>
      <c r="F23" s="20" t="s">
        <v>34</v>
      </c>
      <c r="G23" s="20" t="s">
        <v>27</v>
      </c>
      <c r="H23" s="20" t="s">
        <v>35</v>
      </c>
    </row>
    <row r="24" spans="1:8" x14ac:dyDescent="0.3">
      <c r="A24" s="37"/>
      <c r="B24" s="38"/>
      <c r="C24" s="36" t="s">
        <v>1</v>
      </c>
      <c r="D24" s="72">
        <f>SUM(D25+D32)</f>
        <v>3172394.73</v>
      </c>
      <c r="E24" s="61">
        <f>SUM(E25+E32)</f>
        <v>11604986.130000001</v>
      </c>
      <c r="F24" s="61">
        <f>SUM(F25+F32)</f>
        <v>2369081.23</v>
      </c>
      <c r="G24" s="61">
        <f>SUM(G25+G32)</f>
        <v>2339081.23</v>
      </c>
      <c r="H24" s="61">
        <f>SUM(H25+H32)</f>
        <v>2339081.23</v>
      </c>
    </row>
    <row r="25" spans="1:8" ht="15.75" customHeight="1" x14ac:dyDescent="0.3">
      <c r="A25" s="11">
        <v>3</v>
      </c>
      <c r="B25" s="11"/>
      <c r="C25" s="11" t="s">
        <v>10</v>
      </c>
      <c r="D25" s="71">
        <f>SUM(D26:D30)</f>
        <v>3165366.94</v>
      </c>
      <c r="E25" s="57">
        <f>SUM(E26:E30)</f>
        <v>5533238.5700000003</v>
      </c>
      <c r="F25" s="57">
        <f>SUM(F26:F30)</f>
        <v>2339095.0299999998</v>
      </c>
      <c r="G25" s="57">
        <f>SUM(G26:G30)</f>
        <v>2309095.0299999998</v>
      </c>
      <c r="H25" s="57">
        <v>2309095.0299999998</v>
      </c>
    </row>
    <row r="26" spans="1:8" ht="15.75" customHeight="1" x14ac:dyDescent="0.3">
      <c r="A26" s="11"/>
      <c r="B26" s="16">
        <v>31</v>
      </c>
      <c r="C26" s="16" t="s">
        <v>11</v>
      </c>
      <c r="D26" s="71">
        <v>1635327.69</v>
      </c>
      <c r="E26" s="57">
        <v>1950762.47</v>
      </c>
      <c r="F26" s="57">
        <v>1705104.42</v>
      </c>
      <c r="G26" s="57">
        <v>1705104.42</v>
      </c>
      <c r="H26" s="57">
        <v>1705104.42</v>
      </c>
    </row>
    <row r="27" spans="1:8" x14ac:dyDescent="0.3">
      <c r="A27" s="12"/>
      <c r="B27" s="12">
        <v>32</v>
      </c>
      <c r="C27" s="12" t="s">
        <v>22</v>
      </c>
      <c r="D27" s="71">
        <v>1449211.07</v>
      </c>
      <c r="E27" s="57">
        <v>3433608.16</v>
      </c>
      <c r="F27" s="57">
        <v>632384.67000000004</v>
      </c>
      <c r="G27" s="57">
        <v>602384.67000000004</v>
      </c>
      <c r="H27" s="57">
        <v>602384.67000000004</v>
      </c>
    </row>
    <row r="28" spans="1:8" x14ac:dyDescent="0.3">
      <c r="A28" s="12"/>
      <c r="B28" s="12">
        <v>34</v>
      </c>
      <c r="C28" s="12" t="s">
        <v>77</v>
      </c>
      <c r="D28" s="71">
        <v>5698.54</v>
      </c>
      <c r="E28" s="57">
        <v>1605.94</v>
      </c>
      <c r="F28" s="57">
        <v>1605.94</v>
      </c>
      <c r="G28" s="57">
        <v>1605.94</v>
      </c>
      <c r="H28" s="57">
        <v>1605.94</v>
      </c>
    </row>
    <row r="29" spans="1:8" ht="26.4" x14ac:dyDescent="0.3">
      <c r="A29" s="12"/>
      <c r="B29" s="12">
        <v>36</v>
      </c>
      <c r="C29" s="59" t="s">
        <v>80</v>
      </c>
      <c r="D29" s="71">
        <v>30294.23</v>
      </c>
      <c r="E29" s="57">
        <v>80900.600000000006</v>
      </c>
      <c r="F29" s="57">
        <v>0</v>
      </c>
      <c r="G29" s="57">
        <v>0</v>
      </c>
      <c r="H29" s="57">
        <v>0</v>
      </c>
    </row>
    <row r="30" spans="1:8" x14ac:dyDescent="0.3">
      <c r="A30" s="12"/>
      <c r="B30" s="12">
        <v>38</v>
      </c>
      <c r="C30" s="12" t="s">
        <v>81</v>
      </c>
      <c r="D30" s="71">
        <v>44835.41</v>
      </c>
      <c r="E30" s="57">
        <v>66361.399999999994</v>
      </c>
      <c r="F30" s="57">
        <v>0</v>
      </c>
      <c r="G30" s="57">
        <v>0</v>
      </c>
      <c r="H30" s="57">
        <v>0</v>
      </c>
    </row>
    <row r="31" spans="1:8" x14ac:dyDescent="0.3">
      <c r="A31" s="12"/>
      <c r="B31" s="12"/>
      <c r="C31" s="12"/>
      <c r="D31" s="8"/>
      <c r="E31" s="9"/>
      <c r="F31" s="9"/>
      <c r="G31" s="9"/>
      <c r="H31" s="9"/>
    </row>
    <row r="32" spans="1:8" ht="26.4" x14ac:dyDescent="0.3">
      <c r="A32" s="14">
        <v>4</v>
      </c>
      <c r="B32" s="15"/>
      <c r="C32" s="25" t="s">
        <v>12</v>
      </c>
      <c r="D32" s="71">
        <f>SUM(D33:D35)</f>
        <v>7027.79</v>
      </c>
      <c r="E32" s="57">
        <f>SUM(E33:E35)</f>
        <v>6071747.5600000005</v>
      </c>
      <c r="F32" s="57">
        <f>SUM(F33:F35)</f>
        <v>29986.2</v>
      </c>
      <c r="G32" s="57">
        <f>SUM(G33:G35)</f>
        <v>29986.2</v>
      </c>
      <c r="H32" s="57">
        <f>SUM(H34)</f>
        <v>29986.2</v>
      </c>
    </row>
    <row r="33" spans="1:8" ht="39.6" x14ac:dyDescent="0.3">
      <c r="A33" s="14"/>
      <c r="B33" s="60">
        <v>41</v>
      </c>
      <c r="C33" s="26" t="s">
        <v>13</v>
      </c>
      <c r="D33" s="71">
        <v>0</v>
      </c>
      <c r="E33" s="57">
        <v>0</v>
      </c>
      <c r="F33" s="57">
        <v>0</v>
      </c>
      <c r="G33" s="57">
        <v>0</v>
      </c>
      <c r="H33" s="57">
        <v>0</v>
      </c>
    </row>
    <row r="34" spans="1:8" x14ac:dyDescent="0.3">
      <c r="A34" s="14"/>
      <c r="B34" s="60">
        <v>42</v>
      </c>
      <c r="C34" s="26" t="s">
        <v>78</v>
      </c>
      <c r="D34" s="71">
        <v>7027.79</v>
      </c>
      <c r="E34" s="57">
        <v>2966370.41</v>
      </c>
      <c r="F34" s="57">
        <v>29986.2</v>
      </c>
      <c r="G34" s="57">
        <v>29986.2</v>
      </c>
      <c r="H34" s="57">
        <v>29986.2</v>
      </c>
    </row>
    <row r="35" spans="1:8" ht="26.4" x14ac:dyDescent="0.3">
      <c r="A35" s="14"/>
      <c r="B35" s="60">
        <v>45</v>
      </c>
      <c r="C35" s="26" t="s">
        <v>79</v>
      </c>
      <c r="D35" s="71">
        <v>0</v>
      </c>
      <c r="E35" s="57">
        <v>3105377.15</v>
      </c>
      <c r="F35" s="57">
        <v>0</v>
      </c>
      <c r="G35" s="57">
        <v>0</v>
      </c>
      <c r="H35" s="57">
        <v>0</v>
      </c>
    </row>
    <row r="36" spans="1:8" x14ac:dyDescent="0.3">
      <c r="A36" s="16"/>
      <c r="B36" s="16"/>
      <c r="C36" s="26"/>
      <c r="D36" s="8"/>
      <c r="E36" s="9"/>
      <c r="F36" s="9"/>
      <c r="G36" s="9"/>
      <c r="H36" s="10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sqref="A1:F1"/>
    </sheetView>
  </sheetViews>
  <sheetFormatPr defaultRowHeight="14.4" x14ac:dyDescent="0.3"/>
  <cols>
    <col min="1" max="6" width="25.33203125" customWidth="1"/>
    <col min="8" max="8" width="16.33203125" bestFit="1" customWidth="1"/>
  </cols>
  <sheetData>
    <row r="1" spans="1:6" ht="42" customHeight="1" x14ac:dyDescent="0.3">
      <c r="A1" s="149" t="s">
        <v>171</v>
      </c>
      <c r="B1" s="149"/>
      <c r="C1" s="149"/>
      <c r="D1" s="149"/>
      <c r="E1" s="149"/>
      <c r="F1" s="149"/>
    </row>
    <row r="2" spans="1:6" ht="10.8" customHeight="1" x14ac:dyDescent="0.3">
      <c r="A2" s="24"/>
      <c r="B2" s="24"/>
      <c r="C2" s="24"/>
      <c r="D2" s="24"/>
      <c r="E2" s="24"/>
      <c r="F2" s="24"/>
    </row>
    <row r="3" spans="1:6" ht="16.8" customHeight="1" x14ac:dyDescent="0.3">
      <c r="A3" s="149" t="s">
        <v>19</v>
      </c>
      <c r="B3" s="149"/>
      <c r="C3" s="149"/>
      <c r="D3" s="149"/>
      <c r="E3" s="149"/>
      <c r="F3" s="149"/>
    </row>
    <row r="4" spans="1:6" ht="7.8" customHeight="1" x14ac:dyDescent="0.3">
      <c r="B4" s="24"/>
      <c r="C4" s="24"/>
      <c r="D4" s="24"/>
      <c r="E4" s="5"/>
      <c r="F4" s="5"/>
    </row>
    <row r="5" spans="1:6" ht="18" customHeight="1" x14ac:dyDescent="0.3">
      <c r="A5" s="149" t="s">
        <v>4</v>
      </c>
      <c r="B5" s="149"/>
      <c r="C5" s="149"/>
      <c r="D5" s="149"/>
      <c r="E5" s="149"/>
      <c r="F5" s="149"/>
    </row>
    <row r="6" spans="1:6" ht="7.8" customHeight="1" x14ac:dyDescent="0.3">
      <c r="A6" s="24"/>
      <c r="B6" s="24"/>
      <c r="C6" s="24"/>
      <c r="D6" s="24"/>
      <c r="E6" s="5"/>
      <c r="F6" s="5"/>
    </row>
    <row r="7" spans="1:6" ht="13.8" customHeight="1" x14ac:dyDescent="0.3">
      <c r="A7" s="149" t="s">
        <v>52</v>
      </c>
      <c r="B7" s="149"/>
      <c r="C7" s="149"/>
      <c r="D7" s="149"/>
      <c r="E7" s="149"/>
      <c r="F7" s="149"/>
    </row>
    <row r="8" spans="1:6" ht="10.8" customHeight="1" x14ac:dyDescent="0.3">
      <c r="A8" s="24"/>
      <c r="B8" s="24"/>
      <c r="C8" s="24"/>
      <c r="D8" s="24"/>
      <c r="E8" s="5"/>
      <c r="F8" s="5"/>
    </row>
    <row r="9" spans="1:6" ht="26.4" x14ac:dyDescent="0.3">
      <c r="A9" s="20" t="s">
        <v>54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x14ac:dyDescent="0.3">
      <c r="A10" s="39" t="s">
        <v>0</v>
      </c>
      <c r="B10" s="72">
        <f>SUM(B11+B13+B15+B17+B25)</f>
        <v>3322904.6900000004</v>
      </c>
      <c r="C10" s="74">
        <f>SUM(C11+C13+C15+C17+C25)</f>
        <v>11379357.340000002</v>
      </c>
      <c r="D10" s="61">
        <f>SUM(D11+D13+D15+D17+D25)</f>
        <v>2339081.23</v>
      </c>
      <c r="E10" s="61">
        <f>SUM(E11+E13+E15+E17+E25)</f>
        <v>2339081.23</v>
      </c>
      <c r="F10" s="61">
        <f>SUM(F11+F13+F15+F17+F25)</f>
        <v>2339081.23</v>
      </c>
    </row>
    <row r="11" spans="1:6" ht="24" customHeight="1" x14ac:dyDescent="0.3">
      <c r="A11" s="25" t="s">
        <v>141</v>
      </c>
      <c r="B11" s="61">
        <f>SUM(B12)</f>
        <v>172498.38</v>
      </c>
      <c r="C11" s="64">
        <f>SUM(C12)</f>
        <v>178078.18</v>
      </c>
      <c r="D11" s="61">
        <f>SUM(D12)</f>
        <v>179932.42</v>
      </c>
      <c r="E11" s="61">
        <f>SUM(E12)</f>
        <v>179932.42</v>
      </c>
      <c r="F11" s="61">
        <f>SUM(F12)</f>
        <v>179932.42</v>
      </c>
    </row>
    <row r="12" spans="1:6" x14ac:dyDescent="0.3">
      <c r="A12" s="13" t="s">
        <v>57</v>
      </c>
      <c r="B12" s="57">
        <v>172498.38</v>
      </c>
      <c r="C12" s="63">
        <v>178078.18</v>
      </c>
      <c r="D12" s="57">
        <v>179932.42</v>
      </c>
      <c r="E12" s="57">
        <v>179932.42</v>
      </c>
      <c r="F12" s="57">
        <v>179932.42</v>
      </c>
    </row>
    <row r="13" spans="1:6" x14ac:dyDescent="0.3">
      <c r="A13" s="27" t="s">
        <v>140</v>
      </c>
      <c r="B13" s="62">
        <f>SUM(B14)</f>
        <v>186765.14</v>
      </c>
      <c r="C13" s="62">
        <f>SUM(C14)</f>
        <v>186741</v>
      </c>
      <c r="D13" s="62">
        <f>SUM(D14)</f>
        <v>186740.99</v>
      </c>
      <c r="E13" s="62">
        <f>SUM(E14)</f>
        <v>186740.99</v>
      </c>
      <c r="F13" s="62">
        <f>SUM(F14)</f>
        <v>186740.99</v>
      </c>
    </row>
    <row r="14" spans="1:6" x14ac:dyDescent="0.3">
      <c r="A14" s="13" t="s">
        <v>82</v>
      </c>
      <c r="B14" s="71">
        <v>186765.14</v>
      </c>
      <c r="C14" s="57">
        <v>186741</v>
      </c>
      <c r="D14" s="57">
        <v>186740.99</v>
      </c>
      <c r="E14" s="57">
        <v>186740.99</v>
      </c>
      <c r="F14" s="57">
        <v>186740.99</v>
      </c>
    </row>
    <row r="15" spans="1:6" ht="26.4" x14ac:dyDescent="0.3">
      <c r="A15" s="11" t="s">
        <v>145</v>
      </c>
      <c r="B15" s="87">
        <f>SUM(B16)</f>
        <v>1921.83</v>
      </c>
      <c r="C15" s="62">
        <f>SUM(C16)</f>
        <v>1327.23</v>
      </c>
      <c r="D15" s="62">
        <f>SUM(D16)</f>
        <v>1327.23</v>
      </c>
      <c r="E15" s="62">
        <f>SUM(E16)</f>
        <v>1327.23</v>
      </c>
      <c r="F15" s="62">
        <f>SUM(F16)</f>
        <v>1327.23</v>
      </c>
    </row>
    <row r="16" spans="1:6" ht="25.8" customHeight="1" x14ac:dyDescent="0.3">
      <c r="A16" s="18" t="s">
        <v>55</v>
      </c>
      <c r="B16" s="71">
        <v>1921.83</v>
      </c>
      <c r="C16" s="57">
        <v>1327.23</v>
      </c>
      <c r="D16" s="57">
        <v>1327.23</v>
      </c>
      <c r="E16" s="57">
        <v>1327.23</v>
      </c>
      <c r="F16" s="57">
        <v>1327.23</v>
      </c>
    </row>
    <row r="17" spans="1:6" x14ac:dyDescent="0.3">
      <c r="A17" s="39" t="s">
        <v>143</v>
      </c>
      <c r="B17" s="87">
        <f>SUM(B18:B24)</f>
        <v>2955007.5300000003</v>
      </c>
      <c r="C17" s="62">
        <f>SUM(C18:C24)</f>
        <v>11009229.260000002</v>
      </c>
      <c r="D17" s="62">
        <f>SUM(D18:D24)</f>
        <v>1967098.91</v>
      </c>
      <c r="E17" s="62">
        <f>SUM(E18:E24)</f>
        <v>1967098.91</v>
      </c>
      <c r="F17" s="88">
        <f>SUM(F18:F24)</f>
        <v>1967098.91</v>
      </c>
    </row>
    <row r="18" spans="1:6" x14ac:dyDescent="0.3">
      <c r="A18" s="13" t="s">
        <v>83</v>
      </c>
      <c r="B18" s="71">
        <v>35343.32</v>
      </c>
      <c r="C18" s="57">
        <v>34507.93</v>
      </c>
      <c r="D18" s="57">
        <v>34507.93</v>
      </c>
      <c r="E18" s="57">
        <v>34507.93</v>
      </c>
      <c r="F18" s="57">
        <v>34507.93</v>
      </c>
    </row>
    <row r="19" spans="1:6" x14ac:dyDescent="0.3">
      <c r="A19" s="13" t="s">
        <v>84</v>
      </c>
      <c r="B19" s="71">
        <v>1327014.5</v>
      </c>
      <c r="C19" s="57">
        <v>1667109.3</v>
      </c>
      <c r="D19" s="57">
        <v>1667109.3</v>
      </c>
      <c r="E19" s="57">
        <v>1667109.3</v>
      </c>
      <c r="F19" s="57">
        <v>1667109.3</v>
      </c>
    </row>
    <row r="20" spans="1:6" x14ac:dyDescent="0.3">
      <c r="A20" s="13" t="s">
        <v>85</v>
      </c>
      <c r="B20" s="71">
        <v>283244.34999999998</v>
      </c>
      <c r="C20" s="57">
        <v>255000</v>
      </c>
      <c r="D20" s="57">
        <v>255000</v>
      </c>
      <c r="E20" s="57">
        <v>255000</v>
      </c>
      <c r="F20" s="57">
        <v>255000</v>
      </c>
    </row>
    <row r="21" spans="1:6" x14ac:dyDescent="0.3">
      <c r="A21" s="13" t="s">
        <v>86</v>
      </c>
      <c r="B21" s="57">
        <v>1230433.77</v>
      </c>
      <c r="C21" s="57">
        <v>5270891.41</v>
      </c>
      <c r="D21" s="57">
        <v>0</v>
      </c>
      <c r="E21" s="57">
        <v>0</v>
      </c>
      <c r="F21" s="57">
        <v>0</v>
      </c>
    </row>
    <row r="22" spans="1:6" x14ac:dyDescent="0.3">
      <c r="A22" s="13" t="s">
        <v>87</v>
      </c>
      <c r="B22" s="57">
        <v>76104.37</v>
      </c>
      <c r="C22" s="57">
        <v>3778614.91</v>
      </c>
      <c r="D22" s="57">
        <v>0</v>
      </c>
      <c r="E22" s="57">
        <v>0</v>
      </c>
      <c r="F22" s="57">
        <v>0</v>
      </c>
    </row>
    <row r="23" spans="1:6" x14ac:dyDescent="0.3">
      <c r="A23" s="13" t="s">
        <v>129</v>
      </c>
      <c r="B23" s="57">
        <v>0</v>
      </c>
      <c r="C23" s="57">
        <v>0</v>
      </c>
      <c r="D23" s="57">
        <v>6500</v>
      </c>
      <c r="E23" s="57">
        <v>6500</v>
      </c>
      <c r="F23" s="57">
        <v>6500</v>
      </c>
    </row>
    <row r="24" spans="1:6" x14ac:dyDescent="0.3">
      <c r="A24" s="13" t="s">
        <v>130</v>
      </c>
      <c r="B24" s="57">
        <v>2867.22</v>
      </c>
      <c r="C24" s="57">
        <v>3105.71</v>
      </c>
      <c r="D24" s="57">
        <v>3981.68</v>
      </c>
      <c r="E24" s="57">
        <v>3981.68</v>
      </c>
      <c r="F24" s="57">
        <v>3981.68</v>
      </c>
    </row>
    <row r="25" spans="1:6" x14ac:dyDescent="0.3">
      <c r="A25" s="73" t="s">
        <v>144</v>
      </c>
      <c r="B25" s="62">
        <f>SUM(B26)</f>
        <v>6711.81</v>
      </c>
      <c r="C25" s="62">
        <f>SUM(C26)</f>
        <v>3981.67</v>
      </c>
      <c r="D25" s="62">
        <f>SUM(D26)</f>
        <v>3981.68</v>
      </c>
      <c r="E25" s="62">
        <f>SUM(E26)</f>
        <v>3981.68</v>
      </c>
      <c r="F25" s="88">
        <f>SUM(F26)</f>
        <v>3981.68</v>
      </c>
    </row>
    <row r="26" spans="1:6" x14ac:dyDescent="0.3">
      <c r="A26" s="13" t="s">
        <v>88</v>
      </c>
      <c r="B26" s="57">
        <v>6711.81</v>
      </c>
      <c r="C26" s="57">
        <v>3981.67</v>
      </c>
      <c r="D26" s="57">
        <v>3981.68</v>
      </c>
      <c r="E26" s="57">
        <v>3981.68</v>
      </c>
      <c r="F26" s="57">
        <v>3981.68</v>
      </c>
    </row>
    <row r="27" spans="1:6" ht="13.8" customHeight="1" x14ac:dyDescent="0.3">
      <c r="A27" s="13"/>
      <c r="B27" s="57"/>
      <c r="C27" s="57"/>
      <c r="D27" s="57"/>
      <c r="E27" s="57"/>
      <c r="F27" s="57"/>
    </row>
    <row r="28" spans="1:6" x14ac:dyDescent="0.3">
      <c r="A28" s="130" t="s">
        <v>157</v>
      </c>
      <c r="B28" s="115">
        <v>0</v>
      </c>
      <c r="C28" s="115">
        <f>SUM(C29)</f>
        <v>225628.78</v>
      </c>
      <c r="D28" s="115">
        <f>SUM(D29)</f>
        <v>30000</v>
      </c>
      <c r="E28" s="115">
        <f>SUM(E29)</f>
        <v>0</v>
      </c>
      <c r="F28" s="115">
        <f>SUM(F29)</f>
        <v>0</v>
      </c>
    </row>
    <row r="29" spans="1:6" ht="13.2" customHeight="1" x14ac:dyDescent="0.3">
      <c r="A29" s="131" t="s">
        <v>158</v>
      </c>
      <c r="B29" s="132">
        <f>SUM(B30:B34)</f>
        <v>0</v>
      </c>
      <c r="C29" s="133">
        <f>SUM(C30:C34)</f>
        <v>225628.78</v>
      </c>
      <c r="D29" s="133">
        <f>SUM(D30:D34)</f>
        <v>30000</v>
      </c>
      <c r="E29" s="132">
        <f>SUM(E30:E34)</f>
        <v>0</v>
      </c>
      <c r="F29" s="132">
        <f>SUM(F30:F34)</f>
        <v>0</v>
      </c>
    </row>
    <row r="30" spans="1:6" ht="13.2" customHeight="1" x14ac:dyDescent="0.3">
      <c r="A30" s="131" t="s">
        <v>159</v>
      </c>
      <c r="B30" s="132">
        <v>0</v>
      </c>
      <c r="C30" s="133">
        <v>9688.77</v>
      </c>
      <c r="D30" s="134">
        <v>30000</v>
      </c>
      <c r="E30" s="132">
        <v>0</v>
      </c>
      <c r="F30" s="132">
        <v>0</v>
      </c>
    </row>
    <row r="31" spans="1:6" ht="13.2" customHeight="1" x14ac:dyDescent="0.3">
      <c r="A31" s="135" t="s">
        <v>162</v>
      </c>
      <c r="B31" s="132">
        <v>0</v>
      </c>
      <c r="C31" s="133">
        <v>1327.23</v>
      </c>
      <c r="D31" s="136">
        <v>0</v>
      </c>
      <c r="E31" s="132">
        <v>0</v>
      </c>
      <c r="F31" s="132">
        <v>0</v>
      </c>
    </row>
    <row r="32" spans="1:6" ht="13.2" customHeight="1" x14ac:dyDescent="0.3">
      <c r="A32" s="131" t="s">
        <v>163</v>
      </c>
      <c r="B32" s="132">
        <v>0</v>
      </c>
      <c r="C32" s="133">
        <v>6636.14</v>
      </c>
      <c r="D32" s="136">
        <v>0</v>
      </c>
      <c r="E32" s="132">
        <v>0</v>
      </c>
      <c r="F32" s="132">
        <v>0</v>
      </c>
    </row>
    <row r="33" spans="1:8" x14ac:dyDescent="0.3">
      <c r="A33" s="131" t="s">
        <v>164</v>
      </c>
      <c r="B33" s="132">
        <v>0</v>
      </c>
      <c r="C33" s="133">
        <v>8892.43</v>
      </c>
      <c r="D33" s="134">
        <v>0</v>
      </c>
      <c r="E33" s="132">
        <v>0</v>
      </c>
      <c r="F33" s="132">
        <v>0</v>
      </c>
    </row>
    <row r="34" spans="1:8" x14ac:dyDescent="0.3">
      <c r="A34" s="131" t="s">
        <v>165</v>
      </c>
      <c r="B34" s="132">
        <v>0</v>
      </c>
      <c r="C34" s="133">
        <v>199084.21</v>
      </c>
      <c r="D34" s="134">
        <v>0</v>
      </c>
      <c r="E34" s="132">
        <v>0</v>
      </c>
      <c r="F34" s="132">
        <v>0</v>
      </c>
      <c r="H34" s="142"/>
    </row>
    <row r="35" spans="1:8" x14ac:dyDescent="0.3">
      <c r="A35" s="137"/>
      <c r="B35" s="138"/>
      <c r="C35" s="139"/>
      <c r="D35" s="140"/>
      <c r="E35" s="138"/>
      <c r="F35" s="138"/>
    </row>
    <row r="36" spans="1:8" ht="15.75" customHeight="1" x14ac:dyDescent="0.3">
      <c r="A36" s="149" t="s">
        <v>53</v>
      </c>
      <c r="B36" s="149"/>
      <c r="C36" s="149"/>
      <c r="D36" s="149"/>
      <c r="E36" s="149"/>
      <c r="F36" s="149"/>
    </row>
    <row r="37" spans="1:8" ht="17.399999999999999" x14ac:dyDescent="0.3">
      <c r="A37" s="24"/>
      <c r="B37" s="24"/>
      <c r="C37" s="24"/>
      <c r="D37" s="24"/>
      <c r="E37" s="5"/>
      <c r="F37" s="5"/>
    </row>
    <row r="38" spans="1:8" ht="26.4" x14ac:dyDescent="0.3">
      <c r="A38" s="20" t="s">
        <v>54</v>
      </c>
      <c r="B38" s="19" t="s">
        <v>36</v>
      </c>
      <c r="C38" s="20" t="s">
        <v>37</v>
      </c>
      <c r="D38" s="20" t="s">
        <v>34</v>
      </c>
      <c r="E38" s="20" t="s">
        <v>27</v>
      </c>
      <c r="F38" s="20" t="s">
        <v>35</v>
      </c>
    </row>
    <row r="39" spans="1:8" ht="20.399999999999999" customHeight="1" x14ac:dyDescent="0.3">
      <c r="A39" s="39" t="s">
        <v>1</v>
      </c>
      <c r="B39" s="72">
        <f>SUM(B40+B43+B47+B50+B59)</f>
        <v>3173394.73</v>
      </c>
      <c r="C39" s="90">
        <f>SUM(C40+C43+C47+C50+C59)</f>
        <v>11604986.130000001</v>
      </c>
      <c r="D39" s="90">
        <f>SUM(D40+D43+D47+D50+D59)</f>
        <v>2369081.23</v>
      </c>
      <c r="E39" s="90">
        <f>SUM(E40+E43+E47+E50+E59)</f>
        <v>2339081.23</v>
      </c>
      <c r="F39" s="90">
        <f>SUM(F40+F43+F47+F50+F59)</f>
        <v>2339081.23</v>
      </c>
    </row>
    <row r="40" spans="1:8" ht="24.6" customHeight="1" x14ac:dyDescent="0.3">
      <c r="A40" s="11" t="s">
        <v>141</v>
      </c>
      <c r="B40" s="87">
        <f>SUM(B41)</f>
        <v>173582.74</v>
      </c>
      <c r="C40" s="62">
        <f>SUM(C41)</f>
        <v>178078.18</v>
      </c>
      <c r="D40" s="62">
        <f>SUM(D41)</f>
        <v>179932.42</v>
      </c>
      <c r="E40" s="62">
        <f>SUM(E41)</f>
        <v>179932.42</v>
      </c>
      <c r="F40" s="62">
        <f>SUM(F41)</f>
        <v>179932.42</v>
      </c>
    </row>
    <row r="41" spans="1:8" ht="16.8" customHeight="1" x14ac:dyDescent="0.3">
      <c r="A41" s="13" t="s">
        <v>57</v>
      </c>
      <c r="B41" s="71">
        <v>173582.74</v>
      </c>
      <c r="C41" s="57">
        <v>178078.18</v>
      </c>
      <c r="D41" s="57">
        <v>179932.42</v>
      </c>
      <c r="E41" s="57">
        <v>179932.42</v>
      </c>
      <c r="F41" s="57">
        <v>179932.42</v>
      </c>
    </row>
    <row r="42" spans="1:8" x14ac:dyDescent="0.3">
      <c r="A42" s="12" t="s">
        <v>30</v>
      </c>
      <c r="B42" s="8"/>
      <c r="C42" s="9"/>
      <c r="D42" s="9"/>
      <c r="E42" s="9"/>
      <c r="F42" s="9"/>
    </row>
    <row r="43" spans="1:8" x14ac:dyDescent="0.3">
      <c r="A43" s="25" t="s">
        <v>140</v>
      </c>
      <c r="B43" s="87">
        <f>SUM(B44)</f>
        <v>189278.26</v>
      </c>
      <c r="C43" s="62">
        <f>SUM(C44)</f>
        <v>196429.77</v>
      </c>
      <c r="D43" s="62">
        <f>SUM(D44:D45)</f>
        <v>216740.99</v>
      </c>
      <c r="E43" s="62">
        <f>SUM(E44)</f>
        <v>186740.99</v>
      </c>
      <c r="F43" s="62">
        <f>SUM(F44)</f>
        <v>186740.99</v>
      </c>
    </row>
    <row r="44" spans="1:8" x14ac:dyDescent="0.3">
      <c r="A44" s="13" t="s">
        <v>59</v>
      </c>
      <c r="B44" s="71">
        <v>189278.26</v>
      </c>
      <c r="C44" s="57">
        <v>196429.77</v>
      </c>
      <c r="D44" s="57">
        <v>186740.99</v>
      </c>
      <c r="E44" s="57">
        <v>186740.99</v>
      </c>
      <c r="F44" s="57">
        <v>186740.99</v>
      </c>
    </row>
    <row r="45" spans="1:8" ht="16.8" customHeight="1" x14ac:dyDescent="0.3">
      <c r="A45" s="141" t="s">
        <v>160</v>
      </c>
      <c r="B45" s="116">
        <v>0</v>
      </c>
      <c r="C45" s="117">
        <v>0</v>
      </c>
      <c r="D45" s="117">
        <v>30000</v>
      </c>
      <c r="E45" s="117"/>
      <c r="F45" s="117"/>
    </row>
    <row r="46" spans="1:8" ht="17.399999999999999" customHeight="1" x14ac:dyDescent="0.3">
      <c r="A46" s="13"/>
      <c r="B46" s="9"/>
      <c r="C46" s="9"/>
      <c r="D46" s="9"/>
      <c r="E46" s="9"/>
      <c r="F46" s="10"/>
    </row>
    <row r="47" spans="1:8" ht="26.4" x14ac:dyDescent="0.3">
      <c r="A47" s="101" t="s">
        <v>142</v>
      </c>
      <c r="B47" s="62">
        <f>SUM(B48)</f>
        <v>3080.4</v>
      </c>
      <c r="C47" s="62">
        <f>SUM(C48)</f>
        <v>2654.46</v>
      </c>
      <c r="D47" s="62">
        <f>SUM(D48)</f>
        <v>1327.23</v>
      </c>
      <c r="E47" s="62">
        <f>SUM(E48)</f>
        <v>1327.23</v>
      </c>
      <c r="F47" s="88">
        <f>SUM(F48)</f>
        <v>1327.23</v>
      </c>
    </row>
    <row r="48" spans="1:8" ht="24" customHeight="1" x14ac:dyDescent="0.3">
      <c r="A48" s="89" t="s">
        <v>161</v>
      </c>
      <c r="B48" s="57">
        <v>3080.4</v>
      </c>
      <c r="C48" s="57">
        <v>2654.46</v>
      </c>
      <c r="D48" s="57">
        <v>1327.23</v>
      </c>
      <c r="E48" s="57">
        <v>1327.23</v>
      </c>
      <c r="F48" s="57">
        <v>1327.23</v>
      </c>
    </row>
    <row r="49" spans="1:6" x14ac:dyDescent="0.3">
      <c r="A49" s="18"/>
      <c r="B49" s="9"/>
      <c r="C49" s="9"/>
      <c r="D49" s="9"/>
      <c r="E49" s="9"/>
      <c r="F49" s="10"/>
    </row>
    <row r="50" spans="1:6" x14ac:dyDescent="0.3">
      <c r="A50" s="27" t="s">
        <v>143</v>
      </c>
      <c r="B50" s="62">
        <f>SUM(B51:B57)</f>
        <v>2805270.59</v>
      </c>
      <c r="C50" s="62">
        <f>SUM(C51:C57)</f>
        <v>11214949.610000001</v>
      </c>
      <c r="D50" s="62">
        <f>SUM(D51:D57)</f>
        <v>1967098.91</v>
      </c>
      <c r="E50" s="62">
        <f>SUM(E51:E57)</f>
        <v>1967098.91</v>
      </c>
      <c r="F50" s="88">
        <f>SUM(F51:F57)</f>
        <v>1967098.91</v>
      </c>
    </row>
    <row r="51" spans="1:6" x14ac:dyDescent="0.3">
      <c r="A51" s="13" t="s">
        <v>83</v>
      </c>
      <c r="B51" s="57">
        <v>35777.56</v>
      </c>
      <c r="C51" s="57">
        <v>41144.07</v>
      </c>
      <c r="D51" s="57">
        <v>34507.93</v>
      </c>
      <c r="E51" s="57">
        <v>34507.93</v>
      </c>
      <c r="F51" s="57">
        <v>34507.93</v>
      </c>
    </row>
    <row r="52" spans="1:6" x14ac:dyDescent="0.3">
      <c r="A52" s="13" t="s">
        <v>84</v>
      </c>
      <c r="B52" s="57">
        <v>1339399.43</v>
      </c>
      <c r="C52" s="57">
        <v>1667109.3</v>
      </c>
      <c r="D52" s="57">
        <v>1667109.3</v>
      </c>
      <c r="E52" s="57">
        <v>1667109.3</v>
      </c>
      <c r="F52" s="57">
        <v>1667109.3</v>
      </c>
    </row>
    <row r="53" spans="1:6" x14ac:dyDescent="0.3">
      <c r="A53" s="13" t="s">
        <v>85</v>
      </c>
      <c r="B53" s="57">
        <v>48030.63</v>
      </c>
      <c r="C53" s="57">
        <v>454084.21</v>
      </c>
      <c r="D53" s="57">
        <v>255000</v>
      </c>
      <c r="E53" s="57">
        <v>255000</v>
      </c>
      <c r="F53" s="57">
        <v>255000</v>
      </c>
    </row>
    <row r="54" spans="1:6" x14ac:dyDescent="0.3">
      <c r="A54" s="13" t="s">
        <v>86</v>
      </c>
      <c r="B54" s="57">
        <v>1279120.3400000001</v>
      </c>
      <c r="C54" s="57">
        <v>5270891.41</v>
      </c>
      <c r="D54" s="57">
        <v>0</v>
      </c>
      <c r="E54" s="57">
        <v>0</v>
      </c>
      <c r="F54" s="57">
        <v>0</v>
      </c>
    </row>
    <row r="55" spans="1:6" x14ac:dyDescent="0.3">
      <c r="A55" s="13" t="s">
        <v>87</v>
      </c>
      <c r="B55" s="57">
        <v>100583.92</v>
      </c>
      <c r="C55" s="57">
        <v>3778614.91</v>
      </c>
      <c r="D55" s="57">
        <v>0</v>
      </c>
      <c r="E55" s="57">
        <v>0</v>
      </c>
      <c r="F55" s="57">
        <v>0</v>
      </c>
    </row>
    <row r="56" spans="1:6" x14ac:dyDescent="0.3">
      <c r="A56" s="13" t="s">
        <v>131</v>
      </c>
      <c r="B56" s="57">
        <v>0</v>
      </c>
      <c r="C56" s="57">
        <v>0</v>
      </c>
      <c r="D56" s="57">
        <v>6500</v>
      </c>
      <c r="E56" s="57">
        <v>6500</v>
      </c>
      <c r="F56" s="57">
        <v>6500</v>
      </c>
    </row>
    <row r="57" spans="1:6" x14ac:dyDescent="0.3">
      <c r="A57" s="13" t="s">
        <v>130</v>
      </c>
      <c r="B57" s="57">
        <v>2358.71</v>
      </c>
      <c r="C57" s="57">
        <v>3105.71</v>
      </c>
      <c r="D57" s="57">
        <v>3981.68</v>
      </c>
      <c r="E57" s="57">
        <v>3981.68</v>
      </c>
      <c r="F57" s="57">
        <v>3981.68</v>
      </c>
    </row>
    <row r="58" spans="1:6" x14ac:dyDescent="0.3">
      <c r="A58" s="13"/>
      <c r="B58" s="57"/>
      <c r="C58" s="57"/>
      <c r="D58" s="57"/>
      <c r="E58" s="57"/>
      <c r="F58" s="57"/>
    </row>
    <row r="59" spans="1:6" x14ac:dyDescent="0.3">
      <c r="A59" s="27" t="s">
        <v>144</v>
      </c>
      <c r="B59" s="62">
        <f>SUM(B60)</f>
        <v>2182.7399999999998</v>
      </c>
      <c r="C59" s="62">
        <f>SUM(C60)</f>
        <v>12874.11</v>
      </c>
      <c r="D59" s="62">
        <f>SUM(D60)</f>
        <v>3981.68</v>
      </c>
      <c r="E59" s="62">
        <f>SUM(E60)</f>
        <v>3981.68</v>
      </c>
      <c r="F59" s="88">
        <f>SUM(F60)</f>
        <v>3981.68</v>
      </c>
    </row>
    <row r="60" spans="1:6" x14ac:dyDescent="0.3">
      <c r="A60" s="13" t="s">
        <v>88</v>
      </c>
      <c r="B60" s="57">
        <v>2182.7399999999998</v>
      </c>
      <c r="C60" s="57">
        <v>12874.11</v>
      </c>
      <c r="D60" s="57">
        <v>3981.68</v>
      </c>
      <c r="E60" s="57">
        <v>3981.68</v>
      </c>
      <c r="F60" s="57">
        <v>3981.68</v>
      </c>
    </row>
    <row r="61" spans="1:6" x14ac:dyDescent="0.3">
      <c r="A61" s="13"/>
      <c r="B61" s="57"/>
      <c r="C61" s="57"/>
      <c r="D61" s="57"/>
      <c r="E61" s="57"/>
      <c r="F61" s="57"/>
    </row>
  </sheetData>
  <mergeCells count="5">
    <mergeCell ref="A1:F1"/>
    <mergeCell ref="A3:F3"/>
    <mergeCell ref="A5:F5"/>
    <mergeCell ref="A7:F7"/>
    <mergeCell ref="A36:F36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F1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49" t="s">
        <v>168</v>
      </c>
      <c r="B1" s="149"/>
      <c r="C1" s="149"/>
      <c r="D1" s="149"/>
      <c r="E1" s="149"/>
      <c r="F1" s="149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6" x14ac:dyDescent="0.3">
      <c r="A3" s="149" t="s">
        <v>19</v>
      </c>
      <c r="B3" s="149"/>
      <c r="C3" s="149"/>
      <c r="D3" s="149"/>
      <c r="E3" s="149"/>
      <c r="F3" s="149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49" t="s">
        <v>4</v>
      </c>
      <c r="B5" s="150"/>
      <c r="C5" s="150"/>
      <c r="D5" s="150"/>
      <c r="E5" s="150"/>
      <c r="F5" s="150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149" t="s">
        <v>14</v>
      </c>
      <c r="B7" s="170"/>
      <c r="C7" s="170"/>
      <c r="D7" s="170"/>
      <c r="E7" s="170"/>
      <c r="F7" s="170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54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ht="15.75" customHeight="1" x14ac:dyDescent="0.3">
      <c r="A10" s="11" t="s">
        <v>15</v>
      </c>
      <c r="B10" s="8"/>
      <c r="C10" s="9"/>
      <c r="D10" s="9"/>
      <c r="E10" s="9"/>
      <c r="F10" s="9"/>
    </row>
    <row r="11" spans="1:6" ht="15.75" customHeight="1" x14ac:dyDescent="0.3">
      <c r="A11" s="11" t="s">
        <v>89</v>
      </c>
      <c r="B11" s="87">
        <f t="shared" ref="B11:F12" si="0">SUM(B12)</f>
        <v>3172394.73</v>
      </c>
      <c r="C11" s="62">
        <f t="shared" si="0"/>
        <v>11604986.130000001</v>
      </c>
      <c r="D11" s="62">
        <f t="shared" si="0"/>
        <v>2369081.23</v>
      </c>
      <c r="E11" s="62">
        <f t="shared" si="0"/>
        <v>2339081.23</v>
      </c>
      <c r="F11" s="62">
        <f t="shared" si="0"/>
        <v>2339081.23</v>
      </c>
    </row>
    <row r="12" spans="1:6" ht="15.75" customHeight="1" x14ac:dyDescent="0.3">
      <c r="A12" s="11" t="s">
        <v>167</v>
      </c>
      <c r="B12" s="87">
        <f t="shared" si="0"/>
        <v>3172394.73</v>
      </c>
      <c r="C12" s="62">
        <f t="shared" si="0"/>
        <v>11604986.130000001</v>
      </c>
      <c r="D12" s="62">
        <f t="shared" si="0"/>
        <v>2369081.23</v>
      </c>
      <c r="E12" s="62">
        <f t="shared" si="0"/>
        <v>2339081.23</v>
      </c>
      <c r="F12" s="62">
        <f t="shared" si="0"/>
        <v>2339081.23</v>
      </c>
    </row>
    <row r="13" spans="1:6" x14ac:dyDescent="0.3">
      <c r="A13" s="18" t="s">
        <v>90</v>
      </c>
      <c r="B13" s="71">
        <v>3172394.73</v>
      </c>
      <c r="C13" s="57">
        <v>11604986.130000001</v>
      </c>
      <c r="D13" s="57">
        <v>2369081.23</v>
      </c>
      <c r="E13" s="57">
        <v>2339081.23</v>
      </c>
      <c r="F13" s="57">
        <v>2339081.23</v>
      </c>
    </row>
    <row r="14" spans="1:6" x14ac:dyDescent="0.3">
      <c r="A14" s="17" t="s">
        <v>146</v>
      </c>
      <c r="B14" s="8"/>
      <c r="C14" s="9"/>
      <c r="D14" s="9"/>
      <c r="E14" s="9"/>
      <c r="F14" s="9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49" t="s">
        <v>171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49" t="s">
        <v>19</v>
      </c>
      <c r="B3" s="149"/>
      <c r="C3" s="149"/>
      <c r="D3" s="149"/>
      <c r="E3" s="149"/>
      <c r="F3" s="149"/>
      <c r="G3" s="149"/>
      <c r="H3" s="149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49" t="s">
        <v>60</v>
      </c>
      <c r="B5" s="149"/>
      <c r="C5" s="149"/>
      <c r="D5" s="149"/>
      <c r="E5" s="149"/>
      <c r="F5" s="149"/>
      <c r="G5" s="149"/>
      <c r="H5" s="149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33</v>
      </c>
      <c r="D7" s="19" t="s">
        <v>36</v>
      </c>
      <c r="E7" s="20" t="s">
        <v>37</v>
      </c>
      <c r="F7" s="20" t="s">
        <v>34</v>
      </c>
      <c r="G7" s="20" t="s">
        <v>27</v>
      </c>
      <c r="H7" s="20" t="s">
        <v>35</v>
      </c>
    </row>
    <row r="8" spans="1:8" x14ac:dyDescent="0.3">
      <c r="A8" s="37"/>
      <c r="B8" s="38"/>
      <c r="C8" s="36" t="s">
        <v>62</v>
      </c>
      <c r="D8" s="91">
        <f t="shared" ref="D8:H9" si="0">SUM(D9)</f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</row>
    <row r="9" spans="1:8" ht="26.4" x14ac:dyDescent="0.3">
      <c r="A9" s="11">
        <v>8</v>
      </c>
      <c r="B9" s="11"/>
      <c r="C9" s="11" t="s">
        <v>16</v>
      </c>
      <c r="D9" s="87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</row>
    <row r="10" spans="1:8" x14ac:dyDescent="0.3">
      <c r="A10" s="11"/>
      <c r="B10" s="16">
        <v>84</v>
      </c>
      <c r="C10" s="16" t="s">
        <v>23</v>
      </c>
      <c r="D10" s="71">
        <v>0</v>
      </c>
      <c r="E10" s="57">
        <v>0</v>
      </c>
      <c r="F10" s="57">
        <v>0</v>
      </c>
      <c r="G10" s="57">
        <v>0</v>
      </c>
      <c r="H10" s="57">
        <v>0</v>
      </c>
    </row>
    <row r="11" spans="1:8" x14ac:dyDescent="0.3">
      <c r="A11" s="11"/>
      <c r="B11" s="16"/>
      <c r="C11" s="40"/>
      <c r="D11" s="8"/>
      <c r="E11" s="9"/>
      <c r="F11" s="9"/>
      <c r="G11" s="9"/>
      <c r="H11" s="9"/>
    </row>
    <row r="12" spans="1:8" x14ac:dyDescent="0.3">
      <c r="A12" s="11"/>
      <c r="B12" s="16"/>
      <c r="C12" s="36" t="s">
        <v>65</v>
      </c>
      <c r="D12" s="87">
        <f t="shared" ref="D12:H13" si="1">SUM(D13)</f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</row>
    <row r="13" spans="1:8" ht="26.4" x14ac:dyDescent="0.3">
      <c r="A13" s="14">
        <v>5</v>
      </c>
      <c r="B13" s="15"/>
      <c r="C13" s="25" t="s">
        <v>17</v>
      </c>
      <c r="D13" s="87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26.4" x14ac:dyDescent="0.3">
      <c r="A14" s="16"/>
      <c r="B14" s="16">
        <v>54</v>
      </c>
      <c r="C14" s="26" t="s">
        <v>24</v>
      </c>
      <c r="D14" s="71">
        <v>0</v>
      </c>
      <c r="E14" s="57">
        <v>0</v>
      </c>
      <c r="F14" s="57">
        <v>0</v>
      </c>
      <c r="G14" s="57">
        <v>0</v>
      </c>
      <c r="H14" s="75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49" t="s">
        <v>171</v>
      </c>
      <c r="B1" s="149"/>
      <c r="C1" s="149"/>
      <c r="D1" s="149"/>
      <c r="E1" s="149"/>
      <c r="F1" s="149"/>
    </row>
    <row r="2" spans="1:6" ht="11.4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149" t="s">
        <v>19</v>
      </c>
      <c r="B3" s="149"/>
      <c r="C3" s="149"/>
      <c r="D3" s="149"/>
      <c r="E3" s="149"/>
      <c r="F3" s="149"/>
    </row>
    <row r="4" spans="1:6" ht="9.6" customHeight="1" x14ac:dyDescent="0.3">
      <c r="A4" s="24"/>
      <c r="B4" s="24"/>
      <c r="C4" s="24"/>
      <c r="D4" s="24"/>
      <c r="E4" s="5"/>
      <c r="F4" s="5"/>
    </row>
    <row r="5" spans="1:6" ht="18" customHeight="1" x14ac:dyDescent="0.3">
      <c r="A5" s="149" t="s">
        <v>61</v>
      </c>
      <c r="B5" s="149"/>
      <c r="C5" s="149"/>
      <c r="D5" s="149"/>
      <c r="E5" s="149"/>
      <c r="F5" s="149"/>
    </row>
    <row r="6" spans="1:6" ht="9.6" customHeight="1" x14ac:dyDescent="0.3">
      <c r="A6" s="24"/>
      <c r="B6" s="24"/>
      <c r="C6" s="24"/>
      <c r="D6" s="24"/>
      <c r="E6" s="5"/>
      <c r="F6" s="5"/>
    </row>
    <row r="7" spans="1:6" ht="26.4" x14ac:dyDescent="0.3">
      <c r="A7" s="19" t="s">
        <v>54</v>
      </c>
      <c r="B7" s="19" t="s">
        <v>36</v>
      </c>
      <c r="C7" s="20" t="s">
        <v>37</v>
      </c>
      <c r="D7" s="20" t="s">
        <v>34</v>
      </c>
      <c r="E7" s="20" t="s">
        <v>27</v>
      </c>
      <c r="F7" s="20" t="s">
        <v>35</v>
      </c>
    </row>
    <row r="8" spans="1:6" x14ac:dyDescent="0.3">
      <c r="A8" s="11" t="s">
        <v>62</v>
      </c>
      <c r="B8" s="87">
        <f t="shared" ref="B8" si="0">SUM(B9)</f>
        <v>0</v>
      </c>
      <c r="C8" s="62">
        <f>SUM(C9)</f>
        <v>0</v>
      </c>
      <c r="D8" s="62">
        <f>SUM(D9)</f>
        <v>0</v>
      </c>
      <c r="E8" s="62">
        <f>SUM(E9)</f>
        <v>0</v>
      </c>
      <c r="F8" s="62">
        <f>SUM(F9)</f>
        <v>0</v>
      </c>
    </row>
    <row r="9" spans="1:6" ht="26.4" x14ac:dyDescent="0.3">
      <c r="A9" s="11" t="s">
        <v>63</v>
      </c>
      <c r="B9" s="87">
        <v>0</v>
      </c>
      <c r="C9" s="62">
        <v>0</v>
      </c>
      <c r="D9" s="62">
        <v>0</v>
      </c>
      <c r="E9" s="62">
        <v>0</v>
      </c>
      <c r="F9" s="62">
        <v>0</v>
      </c>
    </row>
    <row r="10" spans="1:6" ht="26.4" x14ac:dyDescent="0.3">
      <c r="A10" s="18" t="s">
        <v>64</v>
      </c>
      <c r="B10" s="71">
        <v>0</v>
      </c>
      <c r="C10" s="57">
        <v>0</v>
      </c>
      <c r="D10" s="57">
        <v>0</v>
      </c>
      <c r="E10" s="57">
        <v>0</v>
      </c>
      <c r="F10" s="57">
        <v>0</v>
      </c>
    </row>
    <row r="11" spans="1:6" x14ac:dyDescent="0.3">
      <c r="A11" s="18"/>
      <c r="B11" s="8"/>
      <c r="C11" s="9"/>
      <c r="D11" s="9"/>
      <c r="E11" s="9"/>
      <c r="F11" s="9"/>
    </row>
    <row r="12" spans="1:6" x14ac:dyDescent="0.3">
      <c r="A12" s="11" t="s">
        <v>65</v>
      </c>
      <c r="B12" s="87">
        <v>0</v>
      </c>
      <c r="C12" s="62">
        <v>0</v>
      </c>
      <c r="D12" s="62">
        <v>0</v>
      </c>
      <c r="E12" s="62">
        <v>0</v>
      </c>
      <c r="F12" s="62">
        <v>0</v>
      </c>
    </row>
    <row r="13" spans="1:6" x14ac:dyDescent="0.3">
      <c r="A13" s="25" t="s">
        <v>56</v>
      </c>
      <c r="B13" s="87">
        <v>0</v>
      </c>
      <c r="C13" s="62">
        <v>0</v>
      </c>
      <c r="D13" s="62">
        <v>0</v>
      </c>
      <c r="E13" s="62">
        <v>0</v>
      </c>
      <c r="F13" s="62">
        <v>0</v>
      </c>
    </row>
    <row r="14" spans="1:6" x14ac:dyDescent="0.3">
      <c r="A14" s="13" t="s">
        <v>57</v>
      </c>
      <c r="B14" s="71">
        <v>0</v>
      </c>
      <c r="C14" s="57">
        <v>0</v>
      </c>
      <c r="D14" s="57">
        <v>0</v>
      </c>
      <c r="E14" s="57">
        <v>0</v>
      </c>
      <c r="F14" s="75">
        <v>0</v>
      </c>
    </row>
    <row r="15" spans="1:6" x14ac:dyDescent="0.3">
      <c r="A15" s="25" t="s">
        <v>58</v>
      </c>
      <c r="B15" s="87">
        <v>0</v>
      </c>
      <c r="C15" s="62">
        <v>0</v>
      </c>
      <c r="D15" s="62">
        <v>0</v>
      </c>
      <c r="E15" s="62">
        <v>0</v>
      </c>
      <c r="F15" s="88">
        <v>0</v>
      </c>
    </row>
    <row r="16" spans="1:6" x14ac:dyDescent="0.3">
      <c r="A16" s="13" t="s">
        <v>59</v>
      </c>
      <c r="B16" s="71">
        <v>0</v>
      </c>
      <c r="C16" s="57">
        <v>0</v>
      </c>
      <c r="D16" s="57">
        <v>0</v>
      </c>
      <c r="E16" s="57">
        <v>0</v>
      </c>
      <c r="F16" s="75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workbookViewId="0">
      <selection sqref="A1:I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149" t="s">
        <v>170</v>
      </c>
      <c r="B1" s="180"/>
      <c r="C1" s="180"/>
      <c r="D1" s="180"/>
      <c r="E1" s="180"/>
      <c r="F1" s="180"/>
      <c r="G1" s="180"/>
      <c r="H1" s="180"/>
      <c r="I1" s="180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149" t="s">
        <v>18</v>
      </c>
      <c r="B3" s="150"/>
      <c r="C3" s="150"/>
      <c r="D3" s="150"/>
      <c r="E3" s="150"/>
      <c r="F3" s="150"/>
      <c r="G3" s="150"/>
      <c r="H3" s="150"/>
      <c r="I3" s="150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81" t="s">
        <v>20</v>
      </c>
      <c r="B5" s="182"/>
      <c r="C5" s="183"/>
      <c r="D5" s="19" t="s">
        <v>21</v>
      </c>
      <c r="E5" s="19" t="s">
        <v>36</v>
      </c>
      <c r="F5" s="20" t="s">
        <v>37</v>
      </c>
      <c r="G5" s="20" t="s">
        <v>34</v>
      </c>
      <c r="H5" s="20" t="s">
        <v>27</v>
      </c>
      <c r="I5" s="20" t="s">
        <v>35</v>
      </c>
    </row>
    <row r="6" spans="1:9" ht="39" customHeight="1" x14ac:dyDescent="0.3">
      <c r="A6" s="184" t="s">
        <v>151</v>
      </c>
      <c r="B6" s="185"/>
      <c r="C6" s="186"/>
      <c r="D6" s="109"/>
      <c r="E6" s="108"/>
      <c r="F6" s="3"/>
      <c r="G6" s="3"/>
      <c r="H6" s="3"/>
      <c r="I6" s="3"/>
    </row>
    <row r="7" spans="1:9" ht="24.6" customHeight="1" x14ac:dyDescent="0.3">
      <c r="A7" s="171" t="s">
        <v>150</v>
      </c>
      <c r="B7" s="172"/>
      <c r="C7" s="173"/>
      <c r="D7" s="108"/>
      <c r="E7" s="108"/>
      <c r="F7" s="3"/>
      <c r="G7" s="3"/>
      <c r="H7" s="3"/>
      <c r="I7" s="3"/>
    </row>
    <row r="8" spans="1:9" ht="41.4" customHeight="1" x14ac:dyDescent="0.3">
      <c r="A8" s="171" t="s">
        <v>149</v>
      </c>
      <c r="B8" s="172"/>
      <c r="C8" s="173"/>
      <c r="D8" s="108"/>
      <c r="E8" s="143">
        <f>SUM(E12+E22+E29+E33+E38+E46+E53+E59+E71+E80+E88+E93)</f>
        <v>3172394.73</v>
      </c>
      <c r="F8" s="144">
        <f>SUM(F12+F22+F29+F33+F38+F46+F53+F59+F71+F80+F88+F93)</f>
        <v>11604986.120000001</v>
      </c>
      <c r="G8" s="144">
        <f>SUM(G12+G22+G29+G33+G38+G46+G53+G59+G71+G80+G88+G93)</f>
        <v>2369081.2300000004</v>
      </c>
      <c r="H8" s="144">
        <f>SUM(H12+H22+H29+H33+H38+H46+H53+H59+H71+H80+H88+H93)</f>
        <v>2339081.2300000004</v>
      </c>
      <c r="I8" s="144">
        <f>SUM(I12+I22+I29+I33+I38+I46+I53+I59+I71+I80+I88+I93)</f>
        <v>2339081.2300000004</v>
      </c>
    </row>
    <row r="9" spans="1:9" ht="37.799999999999997" customHeight="1" x14ac:dyDescent="0.3">
      <c r="A9" s="171" t="s">
        <v>148</v>
      </c>
      <c r="B9" s="172"/>
      <c r="C9" s="173"/>
      <c r="D9" s="106"/>
      <c r="E9" s="108"/>
      <c r="F9" s="3"/>
      <c r="G9" s="3"/>
      <c r="H9" s="3"/>
      <c r="I9" s="3"/>
    </row>
    <row r="10" spans="1:9" ht="27" customHeight="1" x14ac:dyDescent="0.3">
      <c r="A10" s="171" t="s">
        <v>155</v>
      </c>
      <c r="B10" s="172"/>
      <c r="C10" s="173"/>
      <c r="D10" s="29" t="s">
        <v>118</v>
      </c>
      <c r="E10" s="8"/>
      <c r="F10" s="9"/>
      <c r="G10" s="9"/>
      <c r="H10" s="9"/>
      <c r="I10" s="9"/>
    </row>
    <row r="11" spans="1:9" x14ac:dyDescent="0.3">
      <c r="A11" s="171" t="s">
        <v>91</v>
      </c>
      <c r="B11" s="172"/>
      <c r="C11" s="173"/>
      <c r="D11" s="29" t="s">
        <v>92</v>
      </c>
      <c r="E11" s="87"/>
      <c r="F11" s="62"/>
      <c r="G11" s="62"/>
      <c r="H11" s="62"/>
      <c r="I11" s="62"/>
    </row>
    <row r="12" spans="1:9" x14ac:dyDescent="0.3">
      <c r="A12" s="174" t="s">
        <v>132</v>
      </c>
      <c r="B12" s="175"/>
      <c r="C12" s="176"/>
      <c r="D12" s="97" t="s">
        <v>93</v>
      </c>
      <c r="E12" s="87">
        <f t="shared" ref="E12:I12" si="0">SUM(E13+E17)</f>
        <v>173582.75999999998</v>
      </c>
      <c r="F12" s="62">
        <f t="shared" si="0"/>
        <v>178078.17000000004</v>
      </c>
      <c r="G12" s="62">
        <f>SUM(G13+G17)</f>
        <v>179932.42000000004</v>
      </c>
      <c r="H12" s="62">
        <f t="shared" si="0"/>
        <v>179932.42000000004</v>
      </c>
      <c r="I12" s="88">
        <f t="shared" si="0"/>
        <v>179932.42000000004</v>
      </c>
    </row>
    <row r="13" spans="1:9" x14ac:dyDescent="0.3">
      <c r="A13" s="171">
        <v>3</v>
      </c>
      <c r="B13" s="172"/>
      <c r="C13" s="173"/>
      <c r="D13" s="78" t="s">
        <v>10</v>
      </c>
      <c r="E13" s="87">
        <f>SUM(E14:E16)</f>
        <v>173057.61</v>
      </c>
      <c r="F13" s="62">
        <f>SUM(F14:F16)</f>
        <v>177547.28000000003</v>
      </c>
      <c r="G13" s="62">
        <f>SUM(G14:G16)</f>
        <v>179401.53000000003</v>
      </c>
      <c r="H13" s="62">
        <f>SUM(H14:H16)</f>
        <v>179401.53000000003</v>
      </c>
      <c r="I13" s="88">
        <f>SUM(I14:I16)</f>
        <v>179401.53000000003</v>
      </c>
    </row>
    <row r="14" spans="1:9" x14ac:dyDescent="0.3">
      <c r="A14" s="177">
        <v>31</v>
      </c>
      <c r="B14" s="178"/>
      <c r="C14" s="179"/>
      <c r="D14" s="28" t="s">
        <v>11</v>
      </c>
      <c r="E14" s="71">
        <v>530.89</v>
      </c>
      <c r="F14" s="57">
        <v>530.89</v>
      </c>
      <c r="G14" s="57">
        <v>530.89</v>
      </c>
      <c r="H14" s="57">
        <v>530.89</v>
      </c>
      <c r="I14" s="75">
        <v>530.89</v>
      </c>
    </row>
    <row r="15" spans="1:9" x14ac:dyDescent="0.3">
      <c r="A15" s="177">
        <v>32</v>
      </c>
      <c r="B15" s="178"/>
      <c r="C15" s="179"/>
      <c r="D15" s="79" t="s">
        <v>22</v>
      </c>
      <c r="E15" s="71">
        <v>172488.61</v>
      </c>
      <c r="F15" s="57">
        <v>176936.76</v>
      </c>
      <c r="G15" s="57">
        <v>178791.01</v>
      </c>
      <c r="H15" s="57">
        <v>178791.01</v>
      </c>
      <c r="I15" s="75">
        <v>178791.01</v>
      </c>
    </row>
    <row r="16" spans="1:9" x14ac:dyDescent="0.3">
      <c r="A16" s="80">
        <v>34</v>
      </c>
      <c r="B16" s="81"/>
      <c r="C16" s="82"/>
      <c r="D16" s="79" t="s">
        <v>94</v>
      </c>
      <c r="E16" s="71">
        <v>38.11</v>
      </c>
      <c r="F16" s="57">
        <v>79.63</v>
      </c>
      <c r="G16" s="57">
        <v>79.63</v>
      </c>
      <c r="H16" s="57">
        <v>79.63</v>
      </c>
      <c r="I16" s="75">
        <v>79.63</v>
      </c>
    </row>
    <row r="17" spans="1:9" x14ac:dyDescent="0.3">
      <c r="A17" s="110">
        <v>4</v>
      </c>
      <c r="B17" s="81"/>
      <c r="C17" s="82"/>
      <c r="D17" s="78" t="s">
        <v>95</v>
      </c>
      <c r="E17" s="87">
        <f>SUM(E18)</f>
        <v>525.15</v>
      </c>
      <c r="F17" s="62">
        <f>SUM(F18)</f>
        <v>530.89</v>
      </c>
      <c r="G17" s="62">
        <f>SUM(G18)</f>
        <v>530.89</v>
      </c>
      <c r="H17" s="62">
        <f>SUM(H18)</f>
        <v>530.89</v>
      </c>
      <c r="I17" s="88">
        <f>SUM(I18)</f>
        <v>530.89</v>
      </c>
    </row>
    <row r="18" spans="1:9" x14ac:dyDescent="0.3">
      <c r="A18" s="80">
        <v>42</v>
      </c>
      <c r="B18" s="81"/>
      <c r="C18" s="82"/>
      <c r="D18" s="79" t="s">
        <v>96</v>
      </c>
      <c r="E18" s="71">
        <v>525.15</v>
      </c>
      <c r="F18" s="57">
        <v>530.89</v>
      </c>
      <c r="G18" s="57">
        <v>530.89</v>
      </c>
      <c r="H18" s="57">
        <v>530.89</v>
      </c>
      <c r="I18" s="75">
        <v>530.89</v>
      </c>
    </row>
    <row r="19" spans="1:9" x14ac:dyDescent="0.3">
      <c r="A19" s="80"/>
      <c r="B19" s="81"/>
      <c r="C19" s="82"/>
      <c r="D19" s="79"/>
      <c r="E19" s="8"/>
      <c r="F19" s="57"/>
      <c r="G19" s="57"/>
      <c r="H19" s="57"/>
      <c r="I19" s="75"/>
    </row>
    <row r="20" spans="1:9" ht="14.4" customHeight="1" x14ac:dyDescent="0.3">
      <c r="A20" s="171" t="s">
        <v>97</v>
      </c>
      <c r="B20" s="172"/>
      <c r="C20" s="173"/>
      <c r="D20" s="78" t="s">
        <v>98</v>
      </c>
      <c r="E20" s="8"/>
      <c r="F20" s="57"/>
      <c r="G20" s="57"/>
      <c r="H20" s="57"/>
      <c r="I20" s="75"/>
    </row>
    <row r="21" spans="1:9" ht="14.4" customHeight="1" x14ac:dyDescent="0.3">
      <c r="A21" s="76"/>
      <c r="B21" s="77"/>
      <c r="C21" s="78"/>
      <c r="D21" s="78"/>
      <c r="E21" s="8"/>
      <c r="F21" s="57"/>
      <c r="G21" s="57"/>
      <c r="H21" s="57"/>
      <c r="I21" s="75"/>
    </row>
    <row r="22" spans="1:9" ht="14.4" customHeight="1" x14ac:dyDescent="0.3">
      <c r="A22" s="100" t="s">
        <v>133</v>
      </c>
      <c r="B22" s="95"/>
      <c r="C22" s="96"/>
      <c r="D22" s="97" t="s">
        <v>99</v>
      </c>
      <c r="E22" s="87">
        <f>SUM(E23+E26)</f>
        <v>189278.25</v>
      </c>
      <c r="F22" s="62">
        <f>SUM(F23+F26)</f>
        <v>196429.75999999998</v>
      </c>
      <c r="G22" s="62">
        <f>SUM(G23+G26)</f>
        <v>186740.99</v>
      </c>
      <c r="H22" s="62">
        <f>SUM(H23+H26)</f>
        <v>186740.99</v>
      </c>
      <c r="I22" s="88">
        <f>SUM(I23+I26)</f>
        <v>186740.99</v>
      </c>
    </row>
    <row r="23" spans="1:9" ht="14.4" customHeight="1" x14ac:dyDescent="0.3">
      <c r="A23" s="76">
        <v>3</v>
      </c>
      <c r="B23" s="77"/>
      <c r="C23" s="78"/>
      <c r="D23" s="78" t="s">
        <v>10</v>
      </c>
      <c r="E23" s="87">
        <f>SUM(E24:E25)</f>
        <v>185147.96</v>
      </c>
      <c r="F23" s="62">
        <f>SUM(F24:F25)</f>
        <v>184493.86</v>
      </c>
      <c r="G23" s="62">
        <f>SUM(G24:G25)</f>
        <v>157949.28999999998</v>
      </c>
      <c r="H23" s="62">
        <f>SUM(H24:H25)</f>
        <v>157949.28999999998</v>
      </c>
      <c r="I23" s="88">
        <f>SUM(I24:I25)</f>
        <v>157949.28999999998</v>
      </c>
    </row>
    <row r="24" spans="1:9" ht="14.4" customHeight="1" x14ac:dyDescent="0.3">
      <c r="A24" s="92">
        <v>31</v>
      </c>
      <c r="B24" s="77"/>
      <c r="C24" s="78"/>
      <c r="D24" s="79" t="s">
        <v>11</v>
      </c>
      <c r="E24" s="71">
        <v>2455.37</v>
      </c>
      <c r="F24" s="57">
        <v>4645.3</v>
      </c>
      <c r="G24" s="57">
        <v>4645.3</v>
      </c>
      <c r="H24" s="57">
        <v>4645.3</v>
      </c>
      <c r="I24" s="75">
        <v>4645.3</v>
      </c>
    </row>
    <row r="25" spans="1:9" ht="14.4" customHeight="1" x14ac:dyDescent="0.3">
      <c r="A25" s="92">
        <v>32</v>
      </c>
      <c r="B25" s="77"/>
      <c r="C25" s="78"/>
      <c r="D25" s="79" t="s">
        <v>22</v>
      </c>
      <c r="E25" s="71">
        <v>182692.59</v>
      </c>
      <c r="F25" s="57">
        <v>179848.56</v>
      </c>
      <c r="G25" s="57">
        <v>153303.99</v>
      </c>
      <c r="H25" s="57">
        <v>153303.99</v>
      </c>
      <c r="I25" s="57">
        <v>153303.99</v>
      </c>
    </row>
    <row r="26" spans="1:9" ht="14.4" customHeight="1" x14ac:dyDescent="0.3">
      <c r="A26" s="76">
        <v>4</v>
      </c>
      <c r="B26" s="77"/>
      <c r="C26" s="78"/>
      <c r="D26" s="79" t="s">
        <v>100</v>
      </c>
      <c r="E26" s="87">
        <f>SUM(E27)</f>
        <v>4130.29</v>
      </c>
      <c r="F26" s="62">
        <f>SUM(F27)</f>
        <v>11935.9</v>
      </c>
      <c r="G26" s="62">
        <f>SUM(G27)</f>
        <v>28791.7</v>
      </c>
      <c r="H26" s="62">
        <f>SUM(H27)</f>
        <v>28791.7</v>
      </c>
      <c r="I26" s="88">
        <f>SUM(I27)</f>
        <v>28791.7</v>
      </c>
    </row>
    <row r="27" spans="1:9" ht="14.4" customHeight="1" x14ac:dyDescent="0.3">
      <c r="A27" s="92">
        <v>42</v>
      </c>
      <c r="B27" s="77"/>
      <c r="C27" s="78"/>
      <c r="D27" s="79" t="s">
        <v>100</v>
      </c>
      <c r="E27" s="71">
        <v>4130.29</v>
      </c>
      <c r="F27" s="57">
        <v>11935.9</v>
      </c>
      <c r="G27" s="57">
        <v>28791.7</v>
      </c>
      <c r="H27" s="57">
        <v>28791.7</v>
      </c>
      <c r="I27" s="75">
        <v>28791.7</v>
      </c>
    </row>
    <row r="28" spans="1:9" ht="14.4" customHeight="1" x14ac:dyDescent="0.3">
      <c r="A28" s="92"/>
      <c r="B28" s="111"/>
      <c r="C28" s="112"/>
      <c r="D28" s="113"/>
      <c r="E28" s="71"/>
      <c r="F28" s="57"/>
      <c r="G28" s="57"/>
      <c r="H28" s="57"/>
      <c r="I28" s="75"/>
    </row>
    <row r="29" spans="1:9" ht="14.4" customHeight="1" x14ac:dyDescent="0.3">
      <c r="A29" s="119"/>
      <c r="B29" s="120">
        <v>92</v>
      </c>
      <c r="C29" s="118"/>
      <c r="D29" s="118" t="s">
        <v>156</v>
      </c>
      <c r="E29" s="121">
        <v>0</v>
      </c>
      <c r="F29" s="122">
        <v>0</v>
      </c>
      <c r="G29" s="122">
        <f>SUM(G30:G30)</f>
        <v>30000</v>
      </c>
      <c r="H29" s="122">
        <v>0</v>
      </c>
      <c r="I29" s="123">
        <v>0</v>
      </c>
    </row>
    <row r="30" spans="1:9" ht="14.4" customHeight="1" x14ac:dyDescent="0.3">
      <c r="A30" s="124">
        <v>32</v>
      </c>
      <c r="B30" s="125"/>
      <c r="C30" s="118"/>
      <c r="D30" s="126" t="s">
        <v>22</v>
      </c>
      <c r="E30" s="127">
        <v>0</v>
      </c>
      <c r="F30" s="128">
        <v>0</v>
      </c>
      <c r="G30" s="128">
        <v>30000</v>
      </c>
      <c r="H30" s="128">
        <v>0</v>
      </c>
      <c r="I30" s="129">
        <v>0</v>
      </c>
    </row>
    <row r="31" spans="1:9" ht="14.4" customHeight="1" x14ac:dyDescent="0.3">
      <c r="A31" s="92"/>
      <c r="B31" s="114"/>
      <c r="C31" s="112"/>
      <c r="D31" s="113"/>
      <c r="E31" s="71"/>
      <c r="F31" s="57"/>
      <c r="G31" s="57"/>
      <c r="H31" s="57"/>
      <c r="I31" s="75"/>
    </row>
    <row r="32" spans="1:9" ht="14.4" customHeight="1" x14ac:dyDescent="0.3">
      <c r="A32" s="92"/>
      <c r="B32" s="111"/>
      <c r="C32" s="112"/>
      <c r="D32" s="113"/>
      <c r="E32" s="71"/>
      <c r="F32" s="57"/>
      <c r="G32" s="57"/>
      <c r="H32" s="57"/>
      <c r="I32" s="75"/>
    </row>
    <row r="33" spans="1:9" ht="14.4" customHeight="1" x14ac:dyDescent="0.3">
      <c r="A33" s="174" t="s">
        <v>134</v>
      </c>
      <c r="B33" s="175"/>
      <c r="C33" s="176"/>
      <c r="D33" s="97" t="s">
        <v>101</v>
      </c>
      <c r="E33" s="87">
        <f>SUM(E34)</f>
        <v>3080.4</v>
      </c>
      <c r="F33" s="62">
        <f>SUM(F34)</f>
        <v>2654.46</v>
      </c>
      <c r="G33" s="62">
        <f>SUM(G34)</f>
        <v>1327.23</v>
      </c>
      <c r="H33" s="62">
        <f>SUM(H34)</f>
        <v>1327.23</v>
      </c>
      <c r="I33" s="88">
        <f>SUM(I34)</f>
        <v>1327.23</v>
      </c>
    </row>
    <row r="34" spans="1:9" ht="14.4" customHeight="1" x14ac:dyDescent="0.3">
      <c r="A34" s="76">
        <v>3</v>
      </c>
      <c r="B34" s="77"/>
      <c r="C34" s="78"/>
      <c r="D34" s="78" t="s">
        <v>10</v>
      </c>
      <c r="E34" s="87">
        <f>SUM(E35:E36)</f>
        <v>3080.4</v>
      </c>
      <c r="F34" s="62">
        <f>SUM(F35:F36)</f>
        <v>2654.46</v>
      </c>
      <c r="G34" s="62">
        <f>SUM(G35:G36)</f>
        <v>1327.23</v>
      </c>
      <c r="H34" s="62">
        <f>SUM(H35:H36)</f>
        <v>1327.23</v>
      </c>
      <c r="I34" s="88">
        <f>SUM(I35:I36)</f>
        <v>1327.23</v>
      </c>
    </row>
    <row r="35" spans="1:9" ht="14.4" customHeight="1" x14ac:dyDescent="0.3">
      <c r="A35" s="92">
        <v>31</v>
      </c>
      <c r="B35" s="77"/>
      <c r="C35" s="78"/>
      <c r="D35" s="79" t="s">
        <v>11</v>
      </c>
      <c r="E35" s="71">
        <v>298.63</v>
      </c>
      <c r="F35" s="57">
        <v>0</v>
      </c>
      <c r="G35" s="57">
        <v>0</v>
      </c>
      <c r="H35" s="57">
        <v>0</v>
      </c>
      <c r="I35" s="75">
        <v>0</v>
      </c>
    </row>
    <row r="36" spans="1:9" ht="14.4" customHeight="1" x14ac:dyDescent="0.3">
      <c r="A36" s="92">
        <v>32</v>
      </c>
      <c r="B36" s="77"/>
      <c r="C36" s="78"/>
      <c r="D36" s="79" t="s">
        <v>22</v>
      </c>
      <c r="E36" s="71">
        <v>2781.77</v>
      </c>
      <c r="F36" s="57">
        <v>2654.46</v>
      </c>
      <c r="G36" s="57">
        <v>1327.23</v>
      </c>
      <c r="H36" s="57">
        <v>1327.23</v>
      </c>
      <c r="I36" s="75">
        <v>1327.23</v>
      </c>
    </row>
    <row r="37" spans="1:9" ht="14.4" customHeight="1" x14ac:dyDescent="0.3">
      <c r="A37" s="92"/>
      <c r="B37" s="77"/>
      <c r="C37" s="78"/>
      <c r="D37" s="79"/>
      <c r="E37" s="71"/>
      <c r="F37" s="57"/>
      <c r="G37" s="57"/>
      <c r="H37" s="57"/>
      <c r="I37" s="75"/>
    </row>
    <row r="38" spans="1:9" ht="25.2" customHeight="1" x14ac:dyDescent="0.3">
      <c r="A38" s="174" t="s">
        <v>135</v>
      </c>
      <c r="B38" s="175"/>
      <c r="C38" s="176"/>
      <c r="D38" s="97" t="s">
        <v>102</v>
      </c>
      <c r="E38" s="87">
        <f>SUM(E39+E43)</f>
        <v>35777.550000000003</v>
      </c>
      <c r="F38" s="62">
        <f>SUM(F39+F43)</f>
        <v>41144.07</v>
      </c>
      <c r="G38" s="62">
        <f>SUM(G39+G43)</f>
        <v>34507.93</v>
      </c>
      <c r="H38" s="62">
        <f>SUM(H39+H43)</f>
        <v>34507.93</v>
      </c>
      <c r="I38" s="88">
        <f>SUM(I39+I43)</f>
        <v>34507.93</v>
      </c>
    </row>
    <row r="39" spans="1:9" s="93" customFormat="1" ht="14.4" customHeight="1" x14ac:dyDescent="0.3">
      <c r="A39" s="76">
        <v>3</v>
      </c>
      <c r="B39" s="77"/>
      <c r="C39" s="78"/>
      <c r="D39" s="78" t="s">
        <v>10</v>
      </c>
      <c r="E39" s="87">
        <f>SUM(E40:E42)</f>
        <v>34931.51</v>
      </c>
      <c r="F39" s="87">
        <f t="shared" ref="F39" si="1">SUM(F40:F42)</f>
        <v>35171.54</v>
      </c>
      <c r="G39" s="87">
        <f>SUM(G40:G42)</f>
        <v>33844.32</v>
      </c>
      <c r="H39" s="87">
        <f>SUM(H40:H42)</f>
        <v>33844.32</v>
      </c>
      <c r="I39" s="87">
        <f>SUM(I40:I42)</f>
        <v>33844.32</v>
      </c>
    </row>
    <row r="40" spans="1:9" ht="14.4" customHeight="1" x14ac:dyDescent="0.3">
      <c r="A40" s="92">
        <v>31</v>
      </c>
      <c r="B40" s="77"/>
      <c r="C40" s="78"/>
      <c r="D40" s="79" t="s">
        <v>11</v>
      </c>
      <c r="E40" s="71">
        <v>20260.45</v>
      </c>
      <c r="F40" s="57">
        <v>29597.18</v>
      </c>
      <c r="G40" s="57">
        <v>28269.96</v>
      </c>
      <c r="H40" s="57">
        <v>28269.96</v>
      </c>
      <c r="I40" s="75">
        <v>28269.96</v>
      </c>
    </row>
    <row r="41" spans="1:9" ht="14.4" customHeight="1" x14ac:dyDescent="0.3">
      <c r="A41" s="92">
        <v>32</v>
      </c>
      <c r="B41" s="77"/>
      <c r="C41" s="78"/>
      <c r="D41" s="79" t="s">
        <v>22</v>
      </c>
      <c r="E41" s="71">
        <v>9010.6299999999992</v>
      </c>
      <c r="F41" s="57">
        <v>4048.05</v>
      </c>
      <c r="G41" s="57">
        <v>4048.05</v>
      </c>
      <c r="H41" s="57">
        <v>4048.05</v>
      </c>
      <c r="I41" s="75">
        <v>4048.05</v>
      </c>
    </row>
    <row r="42" spans="1:9" ht="14.4" customHeight="1" x14ac:dyDescent="0.3">
      <c r="A42" s="92">
        <v>34</v>
      </c>
      <c r="B42" s="77"/>
      <c r="C42" s="78"/>
      <c r="D42" s="79" t="s">
        <v>94</v>
      </c>
      <c r="E42" s="71">
        <v>5660.43</v>
      </c>
      <c r="F42" s="57">
        <v>1526.31</v>
      </c>
      <c r="G42" s="57">
        <v>1526.31</v>
      </c>
      <c r="H42" s="57">
        <v>1526.31</v>
      </c>
      <c r="I42" s="75">
        <v>1526.31</v>
      </c>
    </row>
    <row r="43" spans="1:9" ht="27.6" customHeight="1" x14ac:dyDescent="0.3">
      <c r="A43" s="76">
        <v>4</v>
      </c>
      <c r="B43" s="77"/>
      <c r="C43" s="78"/>
      <c r="D43" s="78" t="s">
        <v>32</v>
      </c>
      <c r="E43" s="87">
        <f>SUM(E44)</f>
        <v>846.04</v>
      </c>
      <c r="F43" s="62">
        <f>SUM(F44)</f>
        <v>5972.53</v>
      </c>
      <c r="G43" s="62">
        <f>SUM(G44)</f>
        <v>663.61</v>
      </c>
      <c r="H43" s="62">
        <f>SUM(H44)</f>
        <v>663.61</v>
      </c>
      <c r="I43" s="88">
        <f>SUM(I44)</f>
        <v>663.61</v>
      </c>
    </row>
    <row r="44" spans="1:9" ht="27" customHeight="1" x14ac:dyDescent="0.3">
      <c r="A44" s="92">
        <v>42</v>
      </c>
      <c r="B44" s="77"/>
      <c r="C44" s="78"/>
      <c r="D44" s="79" t="s">
        <v>32</v>
      </c>
      <c r="E44" s="71">
        <v>846.04</v>
      </c>
      <c r="F44" s="57">
        <v>5972.53</v>
      </c>
      <c r="G44" s="57">
        <v>663.61</v>
      </c>
      <c r="H44" s="57">
        <v>663.61</v>
      </c>
      <c r="I44" s="75">
        <v>663.61</v>
      </c>
    </row>
    <row r="45" spans="1:9" ht="14.4" customHeight="1" x14ac:dyDescent="0.3">
      <c r="A45" s="92"/>
      <c r="B45" s="77"/>
      <c r="C45" s="78"/>
      <c r="D45" s="79"/>
      <c r="E45" s="71"/>
      <c r="F45" s="57"/>
      <c r="G45" s="57"/>
      <c r="H45" s="57"/>
      <c r="I45" s="75"/>
    </row>
    <row r="46" spans="1:9" ht="15.6" customHeight="1" x14ac:dyDescent="0.3">
      <c r="A46" s="174" t="s">
        <v>135</v>
      </c>
      <c r="B46" s="175"/>
      <c r="C46" s="176"/>
      <c r="D46" s="97" t="s">
        <v>128</v>
      </c>
      <c r="E46" s="87">
        <f>SUM(E47)</f>
        <v>1338399.43</v>
      </c>
      <c r="F46" s="62">
        <f>SUM(F47)</f>
        <v>1667109.3</v>
      </c>
      <c r="G46" s="62">
        <f>SUM(G47)</f>
        <v>1667109.3</v>
      </c>
      <c r="H46" s="62">
        <f>SUM(H47)</f>
        <v>1667109.3</v>
      </c>
      <c r="I46" s="88">
        <f>SUM(I47)</f>
        <v>1667109.3</v>
      </c>
    </row>
    <row r="47" spans="1:9" ht="14.25" customHeight="1" x14ac:dyDescent="0.3">
      <c r="A47" s="76">
        <v>3</v>
      </c>
      <c r="B47" s="77"/>
      <c r="C47" s="78"/>
      <c r="D47" s="78" t="s">
        <v>10</v>
      </c>
      <c r="E47" s="87">
        <f>SUM(E48:E49)</f>
        <v>1338399.43</v>
      </c>
      <c r="F47" s="62">
        <f>SUM(F48:F49)</f>
        <v>1667109.3</v>
      </c>
      <c r="G47" s="62">
        <f>SUM(G48:G49)</f>
        <v>1667109.3</v>
      </c>
      <c r="H47" s="62">
        <f>SUM(H48:H49)</f>
        <v>1667109.3</v>
      </c>
      <c r="I47" s="88">
        <f>SUM(I48:I49)</f>
        <v>1667109.3</v>
      </c>
    </row>
    <row r="48" spans="1:9" ht="14.25" customHeight="1" x14ac:dyDescent="0.3">
      <c r="A48" s="92">
        <v>31</v>
      </c>
      <c r="B48" s="77"/>
      <c r="C48" s="78"/>
      <c r="D48" s="79" t="s">
        <v>11</v>
      </c>
      <c r="E48" s="71">
        <v>1336906.3</v>
      </c>
      <c r="F48" s="57">
        <v>1665158.27</v>
      </c>
      <c r="G48" s="57">
        <v>1665158.27</v>
      </c>
      <c r="H48" s="57">
        <v>1665158.27</v>
      </c>
      <c r="I48" s="75">
        <v>1665158.27</v>
      </c>
    </row>
    <row r="49" spans="1:9" ht="14.25" customHeight="1" x14ac:dyDescent="0.3">
      <c r="A49" s="92">
        <v>32</v>
      </c>
      <c r="B49" s="77"/>
      <c r="C49" s="78"/>
      <c r="D49" s="79" t="s">
        <v>22</v>
      </c>
      <c r="E49" s="71">
        <v>1493.13</v>
      </c>
      <c r="F49" s="57">
        <v>1951.03</v>
      </c>
      <c r="G49" s="57">
        <v>1951.03</v>
      </c>
      <c r="H49" s="57">
        <v>1951.03</v>
      </c>
      <c r="I49" s="75">
        <v>1951.03</v>
      </c>
    </row>
    <row r="50" spans="1:9" ht="14.25" customHeight="1" x14ac:dyDescent="0.3">
      <c r="A50" s="76"/>
      <c r="B50" s="77"/>
      <c r="C50" s="78"/>
      <c r="D50" s="78"/>
      <c r="E50" s="71"/>
      <c r="F50" s="57"/>
      <c r="G50" s="57"/>
      <c r="H50" s="57"/>
      <c r="I50" s="75"/>
    </row>
    <row r="51" spans="1:9" ht="14.25" customHeight="1" x14ac:dyDescent="0.3">
      <c r="A51" s="171" t="s">
        <v>103</v>
      </c>
      <c r="B51" s="172"/>
      <c r="C51" s="173"/>
      <c r="D51" s="78" t="s">
        <v>139</v>
      </c>
      <c r="E51" s="71"/>
      <c r="F51" s="57"/>
      <c r="G51" s="57"/>
      <c r="H51" s="57"/>
      <c r="I51" s="75"/>
    </row>
    <row r="52" spans="1:9" ht="14.25" customHeight="1" x14ac:dyDescent="0.3">
      <c r="A52" s="76"/>
      <c r="B52" s="77"/>
      <c r="C52" s="78"/>
      <c r="D52" s="78"/>
      <c r="E52" s="71"/>
      <c r="F52" s="57"/>
      <c r="G52" s="57"/>
      <c r="H52" s="57"/>
      <c r="I52" s="75"/>
    </row>
    <row r="53" spans="1:9" ht="14.25" customHeight="1" x14ac:dyDescent="0.3">
      <c r="A53" s="174" t="s">
        <v>135</v>
      </c>
      <c r="B53" s="175"/>
      <c r="C53" s="176"/>
      <c r="D53" s="97" t="s">
        <v>104</v>
      </c>
      <c r="E53" s="87">
        <f>SUM(E54)</f>
        <v>48030.64</v>
      </c>
      <c r="F53" s="62">
        <f>SUM(F54)</f>
        <v>454084.21</v>
      </c>
      <c r="G53" s="62">
        <f>SUM(G54)</f>
        <v>255000</v>
      </c>
      <c r="H53" s="62">
        <f>SUM(H54)</f>
        <v>255000</v>
      </c>
      <c r="I53" s="88">
        <f>SUM(I54)</f>
        <v>255000</v>
      </c>
    </row>
    <row r="54" spans="1:9" ht="14.25" customHeight="1" x14ac:dyDescent="0.3">
      <c r="A54" s="76">
        <v>3</v>
      </c>
      <c r="B54" s="77"/>
      <c r="C54" s="78"/>
      <c r="D54" s="78" t="s">
        <v>10</v>
      </c>
      <c r="E54" s="87">
        <f>SUM(E55:E56)</f>
        <v>48030.64</v>
      </c>
      <c r="F54" s="62">
        <f>SUM(F55:F56)</f>
        <v>454084.21</v>
      </c>
      <c r="G54" s="62">
        <f>SUM(G55:G56)</f>
        <v>255000</v>
      </c>
      <c r="H54" s="62">
        <f>SUM(H55:H56)</f>
        <v>255000</v>
      </c>
      <c r="I54" s="88">
        <f>SUM(I55:I56)</f>
        <v>255000</v>
      </c>
    </row>
    <row r="55" spans="1:9" ht="14.25" customHeight="1" x14ac:dyDescent="0.3">
      <c r="A55" s="92">
        <v>32</v>
      </c>
      <c r="B55" s="77"/>
      <c r="C55" s="78"/>
      <c r="D55" s="79" t="s">
        <v>22</v>
      </c>
      <c r="E55" s="71">
        <v>37920.71</v>
      </c>
      <c r="F55" s="57">
        <v>454084.21</v>
      </c>
      <c r="G55" s="57">
        <v>255000</v>
      </c>
      <c r="H55" s="57">
        <v>255000</v>
      </c>
      <c r="I55" s="75">
        <v>255000</v>
      </c>
    </row>
    <row r="56" spans="1:9" ht="24.6" customHeight="1" x14ac:dyDescent="0.3">
      <c r="A56" s="92">
        <v>36</v>
      </c>
      <c r="B56" s="77"/>
      <c r="C56" s="78"/>
      <c r="D56" s="79" t="s">
        <v>105</v>
      </c>
      <c r="E56" s="71">
        <v>10109.93</v>
      </c>
      <c r="F56" s="57">
        <v>0</v>
      </c>
      <c r="G56" s="57">
        <v>0</v>
      </c>
      <c r="H56" s="57">
        <v>0</v>
      </c>
      <c r="I56" s="75">
        <v>0</v>
      </c>
    </row>
    <row r="57" spans="1:9" ht="14.25" customHeight="1" x14ac:dyDescent="0.3">
      <c r="A57" s="76"/>
      <c r="B57" s="77"/>
      <c r="C57" s="78"/>
      <c r="D57" s="78"/>
      <c r="E57" s="71"/>
      <c r="F57" s="57"/>
      <c r="G57" s="57"/>
      <c r="H57" s="57"/>
      <c r="I57" s="75"/>
    </row>
    <row r="58" spans="1:9" ht="32.4" customHeight="1" x14ac:dyDescent="0.3">
      <c r="A58" s="171" t="s">
        <v>119</v>
      </c>
      <c r="B58" s="172"/>
      <c r="C58" s="173"/>
      <c r="D58" s="78" t="s">
        <v>106</v>
      </c>
      <c r="E58" s="71"/>
      <c r="F58" s="57"/>
      <c r="G58" s="57"/>
      <c r="H58" s="57"/>
      <c r="I58" s="75"/>
    </row>
    <row r="59" spans="1:9" ht="16.2" customHeight="1" x14ac:dyDescent="0.3">
      <c r="A59" s="174" t="s">
        <v>135</v>
      </c>
      <c r="B59" s="175"/>
      <c r="C59" s="176"/>
      <c r="D59" s="97" t="s">
        <v>107</v>
      </c>
      <c r="E59" s="87">
        <f>SUM(E60+E66)</f>
        <v>1279120.33</v>
      </c>
      <c r="F59" s="62">
        <f>SUM(F60+F66)</f>
        <v>5270891.41</v>
      </c>
      <c r="G59" s="62">
        <f>SUM(G60+G66)</f>
        <v>0</v>
      </c>
      <c r="H59" s="62">
        <f>SUM(H60+H66)</f>
        <v>0</v>
      </c>
      <c r="I59" s="88">
        <f>SUM(I60+I66)</f>
        <v>0</v>
      </c>
    </row>
    <row r="60" spans="1:9" ht="16.2" customHeight="1" x14ac:dyDescent="0.3">
      <c r="A60" s="76">
        <v>3</v>
      </c>
      <c r="B60" s="77"/>
      <c r="C60" s="78"/>
      <c r="D60" s="78" t="s">
        <v>10</v>
      </c>
      <c r="E60" s="87">
        <f>SUM(E61:E65)</f>
        <v>1277594.02</v>
      </c>
      <c r="F60" s="62">
        <f>SUM(F61:F65)</f>
        <v>2844484.1</v>
      </c>
      <c r="G60" s="62">
        <f>SUM(G61:G65)</f>
        <v>0</v>
      </c>
      <c r="H60" s="62">
        <f>SUM(H61:H65)</f>
        <v>0</v>
      </c>
      <c r="I60" s="88">
        <f>SUM(I61:I65)</f>
        <v>0</v>
      </c>
    </row>
    <row r="61" spans="1:9" ht="16.2" customHeight="1" x14ac:dyDescent="0.3">
      <c r="A61" s="92">
        <v>31</v>
      </c>
      <c r="B61" s="77"/>
      <c r="C61" s="78"/>
      <c r="D61" s="79" t="s">
        <v>11</v>
      </c>
      <c r="E61" s="71">
        <v>259063.98</v>
      </c>
      <c r="F61" s="57">
        <v>223147.92</v>
      </c>
      <c r="G61" s="57">
        <v>0</v>
      </c>
      <c r="H61" s="57">
        <v>0</v>
      </c>
      <c r="I61" s="75">
        <v>0</v>
      </c>
    </row>
    <row r="62" spans="1:9" ht="16.2" customHeight="1" x14ac:dyDescent="0.3">
      <c r="A62" s="92">
        <v>32</v>
      </c>
      <c r="B62" s="77"/>
      <c r="C62" s="78"/>
      <c r="D62" s="79" t="s">
        <v>22</v>
      </c>
      <c r="E62" s="71">
        <v>953510.33</v>
      </c>
      <c r="F62" s="57">
        <v>2079569.18</v>
      </c>
      <c r="G62" s="57">
        <v>0</v>
      </c>
      <c r="H62" s="57">
        <v>0</v>
      </c>
      <c r="I62" s="75">
        <v>0</v>
      </c>
    </row>
    <row r="63" spans="1:9" ht="26.4" x14ac:dyDescent="0.3">
      <c r="A63" s="92">
        <v>32</v>
      </c>
      <c r="B63" s="77"/>
      <c r="C63" s="78"/>
      <c r="D63" s="79" t="s">
        <v>108</v>
      </c>
      <c r="E63" s="71">
        <v>0</v>
      </c>
      <c r="F63" s="57">
        <v>394505</v>
      </c>
      <c r="G63" s="57">
        <v>0</v>
      </c>
      <c r="H63" s="57">
        <v>0</v>
      </c>
      <c r="I63" s="75">
        <v>0</v>
      </c>
    </row>
    <row r="64" spans="1:9" ht="26.4" x14ac:dyDescent="0.3">
      <c r="A64" s="92">
        <v>36</v>
      </c>
      <c r="B64" s="77"/>
      <c r="C64" s="78"/>
      <c r="D64" s="79" t="s">
        <v>105</v>
      </c>
      <c r="E64" s="71">
        <v>20184.3</v>
      </c>
      <c r="F64" s="57">
        <v>80900.600000000006</v>
      </c>
      <c r="G64" s="57">
        <v>0</v>
      </c>
      <c r="H64" s="57">
        <v>0</v>
      </c>
      <c r="I64" s="75">
        <v>0</v>
      </c>
    </row>
    <row r="65" spans="1:9" x14ac:dyDescent="0.3">
      <c r="A65" s="92">
        <v>38</v>
      </c>
      <c r="B65" s="77"/>
      <c r="C65" s="78"/>
      <c r="D65" s="79" t="s">
        <v>109</v>
      </c>
      <c r="E65" s="71">
        <v>44835.41</v>
      </c>
      <c r="F65" s="57">
        <v>66361.399999999994</v>
      </c>
      <c r="G65" s="57">
        <v>0</v>
      </c>
      <c r="H65" s="57">
        <v>0</v>
      </c>
      <c r="I65" s="75">
        <v>0</v>
      </c>
    </row>
    <row r="66" spans="1:9" ht="26.4" x14ac:dyDescent="0.3">
      <c r="A66" s="76">
        <v>4</v>
      </c>
      <c r="B66" s="77"/>
      <c r="C66" s="78"/>
      <c r="D66" s="78" t="s">
        <v>110</v>
      </c>
      <c r="E66" s="87">
        <f>SUM(E67:E68)</f>
        <v>1526.31</v>
      </c>
      <c r="F66" s="62">
        <f>SUM(F67:F68)</f>
        <v>2426407.31</v>
      </c>
      <c r="G66" s="62">
        <f>SUM(G67:G68)</f>
        <v>0</v>
      </c>
      <c r="H66" s="62">
        <f>SUM(H67:H68)</f>
        <v>0</v>
      </c>
      <c r="I66" s="88">
        <f>SUM(I67:I68)</f>
        <v>0</v>
      </c>
    </row>
    <row r="67" spans="1:9" ht="23.4" customHeight="1" x14ac:dyDescent="0.3">
      <c r="A67" s="92">
        <v>42</v>
      </c>
      <c r="B67" s="77"/>
      <c r="C67" s="78"/>
      <c r="D67" s="79" t="s">
        <v>111</v>
      </c>
      <c r="E67" s="71">
        <v>1526.31</v>
      </c>
      <c r="F67" s="57">
        <v>1626407.31</v>
      </c>
      <c r="G67" s="57">
        <v>0</v>
      </c>
      <c r="H67" s="57">
        <v>0</v>
      </c>
      <c r="I67" s="75">
        <v>0</v>
      </c>
    </row>
    <row r="68" spans="1:9" ht="24.6" customHeight="1" x14ac:dyDescent="0.3">
      <c r="A68" s="92">
        <v>42</v>
      </c>
      <c r="B68" s="77"/>
      <c r="C68" s="78"/>
      <c r="D68" s="79" t="s">
        <v>112</v>
      </c>
      <c r="E68" s="71">
        <v>0</v>
      </c>
      <c r="F68" s="57">
        <v>800000</v>
      </c>
      <c r="G68" s="57">
        <v>0</v>
      </c>
      <c r="H68" s="57">
        <v>0</v>
      </c>
      <c r="I68" s="75">
        <v>0</v>
      </c>
    </row>
    <row r="69" spans="1:9" ht="15.6" customHeight="1" x14ac:dyDescent="0.3">
      <c r="A69" s="92"/>
      <c r="B69" s="77"/>
      <c r="C69" s="78"/>
      <c r="D69" s="79"/>
      <c r="E69" s="71"/>
      <c r="F69" s="57"/>
      <c r="G69" s="57"/>
      <c r="H69" s="57"/>
      <c r="I69" s="75"/>
    </row>
    <row r="70" spans="1:9" ht="25.2" customHeight="1" x14ac:dyDescent="0.3">
      <c r="A70" s="171" t="s">
        <v>120</v>
      </c>
      <c r="B70" s="172"/>
      <c r="C70" s="173"/>
      <c r="D70" s="78" t="s">
        <v>113</v>
      </c>
      <c r="E70" s="71"/>
      <c r="F70" s="57"/>
      <c r="G70" s="57"/>
      <c r="H70" s="57"/>
      <c r="I70" s="75"/>
    </row>
    <row r="71" spans="1:9" ht="15.6" customHeight="1" x14ac:dyDescent="0.3">
      <c r="A71" s="174" t="s">
        <v>135</v>
      </c>
      <c r="B71" s="175"/>
      <c r="C71" s="176"/>
      <c r="D71" s="97" t="s">
        <v>114</v>
      </c>
      <c r="E71" s="87">
        <f>SUM(E72+E75)</f>
        <v>100583.92000000001</v>
      </c>
      <c r="F71" s="62">
        <f>SUM(F72+F75)</f>
        <v>3778614.9099999997</v>
      </c>
      <c r="G71" s="62">
        <f>SUM(G72+G75)</f>
        <v>0</v>
      </c>
      <c r="H71" s="62">
        <f>SUM(H72+H75)</f>
        <v>0</v>
      </c>
      <c r="I71" s="88">
        <f>SUM(I72+I75)</f>
        <v>0</v>
      </c>
    </row>
    <row r="72" spans="1:9" ht="15.6" customHeight="1" x14ac:dyDescent="0.3">
      <c r="A72" s="76">
        <v>3</v>
      </c>
      <c r="B72" s="77"/>
      <c r="C72" s="78"/>
      <c r="D72" s="78" t="s">
        <v>10</v>
      </c>
      <c r="E72" s="87">
        <f>SUM(E73:E74)</f>
        <v>100583.92000000001</v>
      </c>
      <c r="F72" s="62">
        <f>SUM(F73:F74)</f>
        <v>156093.82</v>
      </c>
      <c r="G72" s="62">
        <f>SUM(G73:G74)</f>
        <v>0</v>
      </c>
      <c r="H72" s="62">
        <f>SUM(H73:H74)</f>
        <v>0</v>
      </c>
      <c r="I72" s="88">
        <f>SUM(I73:I74)</f>
        <v>0</v>
      </c>
    </row>
    <row r="73" spans="1:9" ht="14.4" customHeight="1" x14ac:dyDescent="0.3">
      <c r="A73" s="92">
        <v>31</v>
      </c>
      <c r="B73" s="77"/>
      <c r="C73" s="78"/>
      <c r="D73" s="79" t="s">
        <v>11</v>
      </c>
      <c r="E73" s="71">
        <v>15812.07</v>
      </c>
      <c r="F73" s="57">
        <v>27682.92</v>
      </c>
      <c r="G73" s="57">
        <v>0</v>
      </c>
      <c r="H73" s="57">
        <v>0</v>
      </c>
      <c r="I73" s="75">
        <v>0</v>
      </c>
    </row>
    <row r="74" spans="1:9" ht="15" customHeight="1" x14ac:dyDescent="0.3">
      <c r="A74" s="92">
        <v>32</v>
      </c>
      <c r="B74" s="77"/>
      <c r="C74" s="78"/>
      <c r="D74" s="79" t="s">
        <v>22</v>
      </c>
      <c r="E74" s="71">
        <v>84771.85</v>
      </c>
      <c r="F74" s="57">
        <v>128410.9</v>
      </c>
      <c r="G74" s="57">
        <v>0</v>
      </c>
      <c r="H74" s="57">
        <v>0</v>
      </c>
      <c r="I74" s="75">
        <v>0</v>
      </c>
    </row>
    <row r="75" spans="1:9" ht="24" customHeight="1" x14ac:dyDescent="0.3">
      <c r="A75" s="76">
        <v>4</v>
      </c>
      <c r="B75" s="77"/>
      <c r="C75" s="78"/>
      <c r="D75" s="78" t="s">
        <v>115</v>
      </c>
      <c r="E75" s="87">
        <f>SUM(E76:E77)</f>
        <v>0</v>
      </c>
      <c r="F75" s="62">
        <f>SUM(F76:F77)</f>
        <v>3622521.09</v>
      </c>
      <c r="G75" s="62">
        <f>SUM(G76:G77)</f>
        <v>0</v>
      </c>
      <c r="H75" s="62">
        <f>SUM(H76:H77)</f>
        <v>0</v>
      </c>
      <c r="I75" s="88">
        <f>SUM(I76:I77)</f>
        <v>0</v>
      </c>
    </row>
    <row r="76" spans="1:9" ht="24.6" customHeight="1" x14ac:dyDescent="0.3">
      <c r="A76" s="92">
        <v>42</v>
      </c>
      <c r="B76" s="94"/>
      <c r="C76" s="78"/>
      <c r="D76" s="79" t="s">
        <v>115</v>
      </c>
      <c r="E76" s="71">
        <v>0</v>
      </c>
      <c r="F76" s="57">
        <v>517143.94</v>
      </c>
      <c r="G76" s="57">
        <v>0</v>
      </c>
      <c r="H76" s="57">
        <v>0</v>
      </c>
      <c r="I76" s="75">
        <v>0</v>
      </c>
    </row>
    <row r="77" spans="1:9" ht="13.8" customHeight="1" x14ac:dyDescent="0.3">
      <c r="A77" s="92">
        <v>45</v>
      </c>
      <c r="B77" s="77"/>
      <c r="C77" s="78"/>
      <c r="D77" s="79" t="s">
        <v>116</v>
      </c>
      <c r="E77" s="71">
        <v>0</v>
      </c>
      <c r="F77" s="57">
        <v>3105377.15</v>
      </c>
      <c r="G77" s="57">
        <v>0</v>
      </c>
      <c r="H77" s="57">
        <v>0</v>
      </c>
      <c r="I77" s="75">
        <v>0</v>
      </c>
    </row>
    <row r="78" spans="1:9" ht="16.2" customHeight="1" x14ac:dyDescent="0.3">
      <c r="A78" s="92"/>
      <c r="B78" s="94"/>
      <c r="C78" s="78"/>
      <c r="D78" s="79"/>
      <c r="E78" s="71"/>
      <c r="F78" s="57"/>
      <c r="G78" s="57"/>
      <c r="H78" s="57"/>
      <c r="I78" s="75"/>
    </row>
    <row r="79" spans="1:9" ht="15.6" customHeight="1" x14ac:dyDescent="0.3">
      <c r="A79" s="171" t="s">
        <v>121</v>
      </c>
      <c r="B79" s="172"/>
      <c r="C79" s="173"/>
      <c r="D79" s="86" t="s">
        <v>122</v>
      </c>
      <c r="E79" s="71"/>
      <c r="F79" s="57"/>
      <c r="G79" s="57"/>
      <c r="H79" s="57"/>
      <c r="I79" s="75"/>
    </row>
    <row r="80" spans="1:9" ht="15.6" customHeight="1" x14ac:dyDescent="0.3">
      <c r="A80" s="174" t="s">
        <v>136</v>
      </c>
      <c r="B80" s="175"/>
      <c r="C80" s="176"/>
      <c r="D80" s="97" t="s">
        <v>117</v>
      </c>
      <c r="E80" s="87">
        <f t="shared" ref="E80:I81" si="2">SUM(E81)</f>
        <v>2358.71</v>
      </c>
      <c r="F80" s="62">
        <f t="shared" si="2"/>
        <v>3105.71</v>
      </c>
      <c r="G80" s="62">
        <f t="shared" si="2"/>
        <v>3981.68</v>
      </c>
      <c r="H80" s="62">
        <f t="shared" si="2"/>
        <v>3981.68</v>
      </c>
      <c r="I80" s="88">
        <f t="shared" si="2"/>
        <v>3981.68</v>
      </c>
    </row>
    <row r="81" spans="1:9" ht="13.8" customHeight="1" x14ac:dyDescent="0.3">
      <c r="A81" s="84">
        <v>3</v>
      </c>
      <c r="B81" s="94"/>
      <c r="C81" s="78"/>
      <c r="D81" s="86" t="s">
        <v>10</v>
      </c>
      <c r="E81" s="87">
        <f t="shared" si="2"/>
        <v>2358.71</v>
      </c>
      <c r="F81" s="62">
        <f t="shared" si="2"/>
        <v>3105.71</v>
      </c>
      <c r="G81" s="62">
        <f t="shared" si="2"/>
        <v>3981.68</v>
      </c>
      <c r="H81" s="62">
        <f t="shared" si="2"/>
        <v>3981.68</v>
      </c>
      <c r="I81" s="88">
        <f t="shared" si="2"/>
        <v>3981.68</v>
      </c>
    </row>
    <row r="82" spans="1:9" ht="13.8" customHeight="1" x14ac:dyDescent="0.3">
      <c r="A82" s="92">
        <v>32</v>
      </c>
      <c r="B82" s="94"/>
      <c r="C82" s="86"/>
      <c r="D82" s="83" t="s">
        <v>22</v>
      </c>
      <c r="E82" s="71">
        <v>2358.71</v>
      </c>
      <c r="F82" s="57">
        <v>3105.71</v>
      </c>
      <c r="G82" s="57">
        <v>3981.68</v>
      </c>
      <c r="H82" s="57">
        <v>3981.68</v>
      </c>
      <c r="I82" s="75">
        <v>3981.68</v>
      </c>
    </row>
    <row r="83" spans="1:9" ht="13.8" customHeight="1" x14ac:dyDescent="0.3">
      <c r="A83" s="92"/>
      <c r="B83" s="94"/>
      <c r="C83" s="106"/>
      <c r="D83" s="107"/>
      <c r="E83" s="71"/>
      <c r="F83" s="57"/>
      <c r="G83" s="57"/>
      <c r="H83" s="57"/>
      <c r="I83" s="75"/>
    </row>
    <row r="84" spans="1:9" ht="55.8" customHeight="1" x14ac:dyDescent="0.3">
      <c r="A84" s="171" t="s">
        <v>152</v>
      </c>
      <c r="B84" s="172"/>
      <c r="C84" s="173"/>
      <c r="D84" s="107"/>
      <c r="E84" s="71"/>
      <c r="F84" s="57"/>
      <c r="G84" s="57"/>
      <c r="H84" s="57"/>
      <c r="I84" s="75"/>
    </row>
    <row r="85" spans="1:9" ht="39" customHeight="1" x14ac:dyDescent="0.3">
      <c r="A85" s="171" t="s">
        <v>153</v>
      </c>
      <c r="B85" s="172"/>
      <c r="C85" s="173"/>
      <c r="D85" s="86"/>
      <c r="E85" s="71"/>
      <c r="F85" s="57"/>
      <c r="G85" s="57"/>
      <c r="H85" s="57"/>
      <c r="I85" s="75"/>
    </row>
    <row r="86" spans="1:9" ht="39" customHeight="1" x14ac:dyDescent="0.3">
      <c r="A86" s="171" t="s">
        <v>154</v>
      </c>
      <c r="B86" s="172"/>
      <c r="C86" s="173"/>
      <c r="D86" s="106"/>
      <c r="E86" s="71"/>
      <c r="F86" s="57"/>
      <c r="G86" s="57"/>
      <c r="H86" s="57"/>
      <c r="I86" s="75"/>
    </row>
    <row r="87" spans="1:9" ht="13.8" customHeight="1" x14ac:dyDescent="0.3">
      <c r="A87" s="171" t="s">
        <v>123</v>
      </c>
      <c r="B87" s="172"/>
      <c r="C87" s="173"/>
      <c r="D87" s="86" t="s">
        <v>124</v>
      </c>
      <c r="E87" s="71"/>
      <c r="F87" s="57"/>
      <c r="G87" s="57"/>
      <c r="H87" s="57"/>
      <c r="I87" s="75"/>
    </row>
    <row r="88" spans="1:9" ht="13.8" customHeight="1" x14ac:dyDescent="0.3">
      <c r="A88" s="174" t="s">
        <v>137</v>
      </c>
      <c r="B88" s="175"/>
      <c r="C88" s="176"/>
      <c r="D88" s="97" t="s">
        <v>125</v>
      </c>
      <c r="E88" s="87">
        <f t="shared" ref="E88:I89" si="3">SUM(E89)</f>
        <v>0</v>
      </c>
      <c r="F88" s="62">
        <f t="shared" si="3"/>
        <v>0</v>
      </c>
      <c r="G88" s="62">
        <f t="shared" si="3"/>
        <v>6500</v>
      </c>
      <c r="H88" s="62">
        <f t="shared" si="3"/>
        <v>6500</v>
      </c>
      <c r="I88" s="88">
        <f t="shared" si="3"/>
        <v>6500</v>
      </c>
    </row>
    <row r="89" spans="1:9" ht="13.8" customHeight="1" x14ac:dyDescent="0.3">
      <c r="A89" s="84">
        <v>3</v>
      </c>
      <c r="B89" s="85"/>
      <c r="C89" s="86"/>
      <c r="D89" s="86" t="s">
        <v>10</v>
      </c>
      <c r="E89" s="87">
        <f t="shared" si="3"/>
        <v>0</v>
      </c>
      <c r="F89" s="62">
        <f t="shared" si="3"/>
        <v>0</v>
      </c>
      <c r="G89" s="62">
        <f t="shared" si="3"/>
        <v>6500</v>
      </c>
      <c r="H89" s="62">
        <f t="shared" si="3"/>
        <v>6500</v>
      </c>
      <c r="I89" s="88">
        <f t="shared" si="3"/>
        <v>6500</v>
      </c>
    </row>
    <row r="90" spans="1:9" ht="13.8" customHeight="1" x14ac:dyDescent="0.3">
      <c r="A90" s="92">
        <v>31</v>
      </c>
      <c r="B90" s="85"/>
      <c r="C90" s="86"/>
      <c r="D90" s="83" t="s">
        <v>11</v>
      </c>
      <c r="E90" s="71">
        <v>0</v>
      </c>
      <c r="F90" s="57">
        <v>0</v>
      </c>
      <c r="G90" s="57">
        <v>6500</v>
      </c>
      <c r="H90" s="57">
        <v>6500</v>
      </c>
      <c r="I90" s="75">
        <v>6500</v>
      </c>
    </row>
    <row r="91" spans="1:9" ht="13.8" customHeight="1" x14ac:dyDescent="0.3">
      <c r="A91" s="84"/>
      <c r="B91" s="94"/>
      <c r="C91" s="86"/>
      <c r="D91" s="86"/>
      <c r="E91" s="71"/>
      <c r="F91" s="57"/>
      <c r="G91" s="57"/>
      <c r="H91" s="57"/>
      <c r="I91" s="75"/>
    </row>
    <row r="92" spans="1:9" ht="13.8" customHeight="1" x14ac:dyDescent="0.3">
      <c r="A92" s="171" t="s">
        <v>97</v>
      </c>
      <c r="B92" s="172"/>
      <c r="C92" s="173"/>
      <c r="D92" s="86" t="s">
        <v>126</v>
      </c>
      <c r="E92" s="71"/>
      <c r="F92" s="57"/>
      <c r="G92" s="57"/>
      <c r="H92" s="57"/>
      <c r="I92" s="75"/>
    </row>
    <row r="93" spans="1:9" ht="13.8" customHeight="1" x14ac:dyDescent="0.3">
      <c r="A93" s="174" t="s">
        <v>138</v>
      </c>
      <c r="B93" s="175"/>
      <c r="C93" s="176"/>
      <c r="D93" s="97" t="s">
        <v>126</v>
      </c>
      <c r="E93" s="87">
        <f>SUM(E94+E97)</f>
        <v>2182.7399999999998</v>
      </c>
      <c r="F93" s="62">
        <f>SUM(F94+F97)</f>
        <v>12874.12</v>
      </c>
      <c r="G93" s="62">
        <f>SUM(G94+G97)</f>
        <v>3981.68</v>
      </c>
      <c r="H93" s="62">
        <f>SUM(H94+H97)</f>
        <v>3981.68</v>
      </c>
      <c r="I93" s="88">
        <f>SUM(I94+I97)</f>
        <v>3981.68</v>
      </c>
    </row>
    <row r="94" spans="1:9" ht="13.8" customHeight="1" x14ac:dyDescent="0.3">
      <c r="A94" s="84">
        <v>3</v>
      </c>
      <c r="B94" s="94"/>
      <c r="C94" s="86"/>
      <c r="D94" s="86" t="s">
        <v>10</v>
      </c>
      <c r="E94" s="87">
        <f>SUM(E95)</f>
        <v>2182.7399999999998</v>
      </c>
      <c r="F94" s="62">
        <f>SUM(F95)</f>
        <v>8494.27</v>
      </c>
      <c r="G94" s="62">
        <f>SUM(G95)</f>
        <v>3981.68</v>
      </c>
      <c r="H94" s="62">
        <f>SUM(H95)</f>
        <v>3981.68</v>
      </c>
      <c r="I94" s="88">
        <f>SUM(I95)</f>
        <v>3981.68</v>
      </c>
    </row>
    <row r="95" spans="1:9" ht="13.8" customHeight="1" x14ac:dyDescent="0.3">
      <c r="A95" s="92">
        <v>32</v>
      </c>
      <c r="B95" s="94"/>
      <c r="C95" s="86"/>
      <c r="D95" s="83" t="s">
        <v>22</v>
      </c>
      <c r="E95" s="71">
        <v>2182.7399999999998</v>
      </c>
      <c r="F95" s="57">
        <v>8494.27</v>
      </c>
      <c r="G95" s="57">
        <v>3981.68</v>
      </c>
      <c r="H95" s="57">
        <v>3981.68</v>
      </c>
      <c r="I95" s="75">
        <v>3981.68</v>
      </c>
    </row>
    <row r="96" spans="1:9" ht="25.8" customHeight="1" x14ac:dyDescent="0.3">
      <c r="A96" s="102">
        <v>4</v>
      </c>
      <c r="B96" s="103"/>
      <c r="C96" s="104"/>
      <c r="D96" s="104" t="s">
        <v>147</v>
      </c>
      <c r="E96" s="71">
        <f>SUM(E97)</f>
        <v>0</v>
      </c>
      <c r="F96" s="57">
        <f>SUM(F97)</f>
        <v>4379.8500000000004</v>
      </c>
      <c r="G96" s="57">
        <f>SUM(G97)</f>
        <v>0</v>
      </c>
      <c r="H96" s="57">
        <f>SUM(H97)</f>
        <v>0</v>
      </c>
      <c r="I96" s="75">
        <f>SUM(I97)</f>
        <v>0</v>
      </c>
    </row>
    <row r="97" spans="1:9" ht="24.6" customHeight="1" x14ac:dyDescent="0.3">
      <c r="A97" s="92">
        <v>42</v>
      </c>
      <c r="B97" s="94"/>
      <c r="C97" s="86"/>
      <c r="D97" s="105" t="s">
        <v>147</v>
      </c>
      <c r="E97" s="71">
        <v>0</v>
      </c>
      <c r="F97" s="57">
        <v>4379.8500000000004</v>
      </c>
      <c r="G97" s="57">
        <v>0</v>
      </c>
      <c r="H97" s="57">
        <v>0</v>
      </c>
      <c r="I97" s="75">
        <v>0</v>
      </c>
    </row>
    <row r="98" spans="1:9" ht="12" customHeight="1" x14ac:dyDescent="0.3">
      <c r="A98" s="92"/>
      <c r="B98" s="94"/>
      <c r="C98" s="86"/>
      <c r="D98" s="83"/>
      <c r="E98" s="71"/>
      <c r="F98" s="57"/>
      <c r="G98" s="57"/>
      <c r="H98" s="57"/>
      <c r="I98" s="75"/>
    </row>
    <row r="99" spans="1:9" ht="13.2" customHeight="1" x14ac:dyDescent="0.3">
      <c r="A99" s="92"/>
      <c r="B99" s="94"/>
      <c r="C99" s="86"/>
      <c r="D99" s="83"/>
      <c r="E99" s="8"/>
      <c r="F99" s="9"/>
      <c r="G99" s="9"/>
      <c r="H99" s="9"/>
      <c r="I99" s="10"/>
    </row>
    <row r="100" spans="1:9" ht="14.4" customHeight="1" x14ac:dyDescent="0.3">
      <c r="A100" s="92"/>
      <c r="B100" s="94"/>
      <c r="C100" s="86"/>
      <c r="D100" s="99" t="s">
        <v>127</v>
      </c>
      <c r="E100" s="87">
        <f>SUM(E12+E22+E33+E38+E46+E53+E59+E71+E80+E88+E93)</f>
        <v>3172394.73</v>
      </c>
      <c r="F100" s="62">
        <f>SUM(F12+F22+F33+F38+F46+F53+F59+F71+F80+F88+F93)</f>
        <v>11604986.120000001</v>
      </c>
      <c r="G100" s="62">
        <f>SUM(G12+G22+G29+G33+G38+G46+G53+G59+G66+G71+G80+G88+G93)</f>
        <v>2369081.2300000004</v>
      </c>
      <c r="H100" s="62">
        <f>SUM(H12+H22+H33+H38+H46+H53+H59+H71+H80+H88+H93)</f>
        <v>2339081.2300000004</v>
      </c>
      <c r="I100" s="88">
        <f>SUM(I12+I22+I33+I38+I46+I53+I59+I71+I80+I88+I93)</f>
        <v>2339081.2300000004</v>
      </c>
    </row>
    <row r="101" spans="1:9" ht="13.8" customHeight="1" x14ac:dyDescent="0.3">
      <c r="A101" s="92"/>
      <c r="B101" s="94"/>
      <c r="C101" s="86"/>
      <c r="D101" s="83"/>
      <c r="E101" s="8"/>
      <c r="F101" s="9"/>
      <c r="G101" s="9"/>
      <c r="H101" s="9"/>
      <c r="I101" s="10"/>
    </row>
  </sheetData>
  <mergeCells count="32">
    <mergeCell ref="A93:C93"/>
    <mergeCell ref="A53:C53"/>
    <mergeCell ref="A59:C59"/>
    <mergeCell ref="A71:C71"/>
    <mergeCell ref="A80:C80"/>
    <mergeCell ref="A88:C88"/>
    <mergeCell ref="A84:C84"/>
    <mergeCell ref="A85:C85"/>
    <mergeCell ref="A86:C86"/>
    <mergeCell ref="A92:C92"/>
    <mergeCell ref="A1:I1"/>
    <mergeCell ref="A3:I3"/>
    <mergeCell ref="A5:C5"/>
    <mergeCell ref="A9:C9"/>
    <mergeCell ref="A8:C8"/>
    <mergeCell ref="A7:C7"/>
    <mergeCell ref="A6:C6"/>
    <mergeCell ref="A33:C33"/>
    <mergeCell ref="A38:C38"/>
    <mergeCell ref="A46:C46"/>
    <mergeCell ref="A10:C10"/>
    <mergeCell ref="A11:C11"/>
    <mergeCell ref="A12:C12"/>
    <mergeCell ref="A13:C13"/>
    <mergeCell ref="A20:C20"/>
    <mergeCell ref="A14:C14"/>
    <mergeCell ref="A15:C15"/>
    <mergeCell ref="A51:C51"/>
    <mergeCell ref="A58:C58"/>
    <mergeCell ref="A70:C70"/>
    <mergeCell ref="A79:C79"/>
    <mergeCell ref="A87:C87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2023-10-13T10:07:45Z</cp:lastPrinted>
  <dcterms:created xsi:type="dcterms:W3CDTF">2022-08-12T12:51:27Z</dcterms:created>
  <dcterms:modified xsi:type="dcterms:W3CDTF">2023-12-21T12:22:34Z</dcterms:modified>
</cp:coreProperties>
</file>