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Antonija\Desktop\Razno\IZVRŠENJE FIN.PLANA\2024\"/>
    </mc:Choice>
  </mc:AlternateContent>
  <xr:revisionPtr revIDLastSave="0" documentId="13_ncr:1_{059CABAE-4631-46CD-BDDA-1AB2F33F2601}" xr6:coauthVersionLast="47" xr6:coauthVersionMax="47" xr10:uidLastSave="{00000000-0000-0000-0000-000000000000}"/>
  <bookViews>
    <workbookView xWindow="-28920" yWindow="-1980" windowWidth="29040" windowHeight="1572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82" i="1" l="1"/>
  <c r="K182" i="1"/>
  <c r="F150" i="1" l="1"/>
  <c r="O144" i="1"/>
  <c r="O145" i="1"/>
  <c r="O147" i="1"/>
  <c r="O149" i="1"/>
  <c r="N143" i="1"/>
  <c r="N144" i="1"/>
  <c r="N145" i="1"/>
  <c r="N146" i="1"/>
  <c r="N147" i="1"/>
  <c r="I150" i="1"/>
  <c r="O62" i="1"/>
  <c r="O63" i="1"/>
  <c r="O64" i="1"/>
  <c r="N62" i="1"/>
  <c r="N63" i="1"/>
  <c r="O164" i="1"/>
  <c r="N164" i="1"/>
  <c r="O76" i="1"/>
  <c r="O75" i="1"/>
  <c r="N75" i="1"/>
  <c r="O61" i="1"/>
  <c r="L178" i="1"/>
  <c r="I178" i="1"/>
  <c r="G178" i="1"/>
  <c r="F178" i="1"/>
  <c r="O177" i="1"/>
  <c r="N177" i="1"/>
  <c r="L175" i="1"/>
  <c r="F175" i="1"/>
  <c r="L114" i="1"/>
  <c r="I60" i="1"/>
  <c r="L60" i="1"/>
  <c r="I114" i="1"/>
  <c r="I175" i="1"/>
  <c r="G175" i="1"/>
  <c r="O171" i="1"/>
  <c r="O172" i="1"/>
  <c r="N171" i="1"/>
  <c r="N172" i="1"/>
  <c r="N170" i="1"/>
  <c r="O118" i="1"/>
  <c r="O119" i="1"/>
  <c r="O121" i="1"/>
  <c r="O123" i="1"/>
  <c r="O125" i="1"/>
  <c r="O128" i="1"/>
  <c r="O129" i="1"/>
  <c r="O130" i="1"/>
  <c r="O131" i="1"/>
  <c r="O137" i="1"/>
  <c r="O116" i="1"/>
  <c r="N118" i="1"/>
  <c r="N121" i="1"/>
  <c r="N122" i="1"/>
  <c r="N125" i="1"/>
  <c r="N126" i="1"/>
  <c r="N128" i="1"/>
  <c r="N129" i="1"/>
  <c r="N130" i="1"/>
  <c r="N132" i="1"/>
  <c r="N135" i="1"/>
  <c r="N116" i="1"/>
  <c r="L139" i="1"/>
  <c r="I139" i="1"/>
  <c r="G139" i="1"/>
  <c r="F139" i="1"/>
  <c r="O153" i="1"/>
  <c r="O155" i="1"/>
  <c r="O156" i="1"/>
  <c r="O158" i="1"/>
  <c r="O159" i="1"/>
  <c r="O160" i="1"/>
  <c r="O152" i="1"/>
  <c r="N153" i="1"/>
  <c r="N156" i="1"/>
  <c r="N158" i="1"/>
  <c r="N159" i="1"/>
  <c r="N161" i="1"/>
  <c r="N152" i="1"/>
  <c r="G163" i="1"/>
  <c r="F163" i="1"/>
  <c r="L163" i="1"/>
  <c r="I163" i="1"/>
  <c r="O80" i="1"/>
  <c r="O82" i="1"/>
  <c r="O84" i="1"/>
  <c r="O85" i="1"/>
  <c r="O86" i="1"/>
  <c r="O87" i="1"/>
  <c r="O89" i="1"/>
  <c r="O92" i="1"/>
  <c r="O103" i="1"/>
  <c r="O104" i="1"/>
  <c r="O105" i="1"/>
  <c r="O106" i="1"/>
  <c r="O107" i="1"/>
  <c r="O111" i="1"/>
  <c r="O79" i="1"/>
  <c r="N80" i="1"/>
  <c r="N82" i="1"/>
  <c r="N84" i="1"/>
  <c r="N85" i="1"/>
  <c r="N86" i="1"/>
  <c r="N87" i="1"/>
  <c r="N89" i="1"/>
  <c r="N103" i="1"/>
  <c r="N105" i="1"/>
  <c r="N106" i="1"/>
  <c r="N107" i="1"/>
  <c r="N110" i="1"/>
  <c r="N111" i="1"/>
  <c r="N79" i="1"/>
  <c r="G114" i="1"/>
  <c r="F114" i="1"/>
  <c r="N71" i="1"/>
  <c r="N72" i="1"/>
  <c r="N67" i="1"/>
  <c r="O70" i="1"/>
  <c r="O71" i="1"/>
  <c r="O72" i="1"/>
  <c r="O67" i="1"/>
  <c r="O37" i="1"/>
  <c r="G60" i="1"/>
  <c r="F60" i="1"/>
  <c r="N37" i="1"/>
  <c r="N43" i="1"/>
  <c r="N49" i="1"/>
  <c r="N50" i="1"/>
  <c r="N52" i="1"/>
  <c r="O38" i="1"/>
  <c r="O40" i="1"/>
  <c r="O41" i="1"/>
  <c r="O43" i="1"/>
  <c r="O44" i="1"/>
  <c r="O46" i="1"/>
  <c r="O47" i="1"/>
  <c r="O48" i="1"/>
  <c r="O49" i="1"/>
  <c r="O50" i="1"/>
  <c r="O51" i="1"/>
  <c r="O52" i="1"/>
  <c r="O53" i="1"/>
  <c r="O54" i="1"/>
  <c r="O55" i="1"/>
  <c r="N17" i="1"/>
  <c r="N6" i="1"/>
  <c r="N8" i="1"/>
  <c r="N9" i="1"/>
  <c r="N10" i="1"/>
  <c r="N11" i="1"/>
  <c r="N13" i="1"/>
  <c r="N14" i="1"/>
  <c r="N15" i="1"/>
  <c r="N18" i="1"/>
  <c r="N19" i="1"/>
  <c r="N20" i="1"/>
  <c r="N22" i="1"/>
  <c r="N23" i="1"/>
  <c r="N25" i="1"/>
  <c r="N26" i="1"/>
  <c r="N27" i="1"/>
  <c r="N29" i="1"/>
  <c r="N30" i="1"/>
  <c r="N32" i="1"/>
  <c r="N33" i="1"/>
  <c r="N5" i="1"/>
  <c r="O6" i="1"/>
  <c r="O8" i="1"/>
  <c r="O9" i="1"/>
  <c r="O10" i="1"/>
  <c r="O11" i="1"/>
  <c r="O13" i="1"/>
  <c r="O14" i="1"/>
  <c r="O15" i="1"/>
  <c r="O17" i="1"/>
  <c r="O18" i="1"/>
  <c r="O19" i="1"/>
  <c r="O20" i="1"/>
  <c r="O22" i="1"/>
  <c r="O23" i="1"/>
  <c r="O25" i="1"/>
  <c r="O26" i="1"/>
  <c r="O27" i="1"/>
  <c r="O28" i="1"/>
  <c r="O29" i="1"/>
  <c r="O30" i="1"/>
  <c r="O32" i="1"/>
  <c r="O33" i="1"/>
  <c r="O5" i="1"/>
  <c r="F34" i="1"/>
  <c r="F65" i="1"/>
  <c r="F74" i="1"/>
  <c r="F77" i="1"/>
  <c r="F167" i="1"/>
  <c r="M182" i="1"/>
  <c r="L74" i="1"/>
  <c r="I74" i="1"/>
  <c r="G150" i="1"/>
  <c r="G167" i="1"/>
  <c r="G77" i="1"/>
  <c r="G65" i="1"/>
  <c r="G74" i="1"/>
  <c r="G34" i="1"/>
  <c r="I77" i="1"/>
  <c r="F182" i="1" l="1"/>
  <c r="F181" i="1"/>
  <c r="O60" i="1"/>
  <c r="G182" i="1"/>
  <c r="G181" i="1"/>
  <c r="N178" i="1"/>
  <c r="O178" i="1"/>
  <c r="O114" i="1"/>
  <c r="O163" i="1"/>
  <c r="O74" i="1"/>
  <c r="N60" i="1"/>
  <c r="N114" i="1"/>
  <c r="N74" i="1"/>
  <c r="N175" i="1"/>
  <c r="N163" i="1"/>
  <c r="O139" i="1"/>
  <c r="O170" i="1"/>
  <c r="N139" i="1"/>
  <c r="O175" i="1" l="1"/>
  <c r="L150" i="1" l="1"/>
  <c r="L77" i="1"/>
  <c r="L65" i="1"/>
  <c r="L167" i="1"/>
  <c r="N77" i="1" l="1"/>
  <c r="O77" i="1"/>
  <c r="O65" i="1"/>
  <c r="N65" i="1"/>
  <c r="N167" i="1"/>
  <c r="N150" i="1"/>
  <c r="I167" i="1"/>
  <c r="I65" i="1"/>
  <c r="O150" i="1"/>
  <c r="O167" i="1" l="1"/>
  <c r="L34" i="1"/>
  <c r="L182" i="1" s="1"/>
  <c r="I34" i="1"/>
  <c r="I181" i="1" s="1"/>
  <c r="N182" i="1" l="1"/>
  <c r="F185" i="1"/>
  <c r="I182" i="1"/>
  <c r="O182" i="1" s="1"/>
  <c r="L181" i="1"/>
  <c r="N34" i="1"/>
  <c r="O34" i="1"/>
  <c r="O181" i="1" l="1"/>
  <c r="F184" i="1"/>
  <c r="N181" i="1"/>
</calcChain>
</file>

<file path=xl/sharedStrings.xml><?xml version="1.0" encoding="utf-8"?>
<sst xmlns="http://schemas.openxmlformats.org/spreadsheetml/2006/main" count="331" uniqueCount="141">
  <si>
    <t>cto.</t>
  </si>
  <si>
    <t>Naziv prihoda/rashoda</t>
  </si>
  <si>
    <t>5.2. DECENTRALIZIRANA SREDSTVA</t>
  </si>
  <si>
    <t>Ostali rashodi za zaposlene</t>
  </si>
  <si>
    <t>Službena putovanja</t>
  </si>
  <si>
    <t>Stručno usavršavanje zaposlenika</t>
  </si>
  <si>
    <t>Energija</t>
  </si>
  <si>
    <t>Usluge promidžbe i informiranja</t>
  </si>
  <si>
    <t>Komunalne usluge</t>
  </si>
  <si>
    <t>Zakupnine i najamnine</t>
  </si>
  <si>
    <t>Intelektualne i osobne usluge</t>
  </si>
  <si>
    <t>Računalne usluge</t>
  </si>
  <si>
    <t>Ostale usluge</t>
  </si>
  <si>
    <t>Premije osiguranja</t>
  </si>
  <si>
    <t>Reprezentacija</t>
  </si>
  <si>
    <t>Pristojbe i naknade</t>
  </si>
  <si>
    <t>Troškovi sudskih postupaka</t>
  </si>
  <si>
    <t>Ostali nespomenuti rashodi poslovanja</t>
  </si>
  <si>
    <t>Bankarske usluge i usluge platnog prometa</t>
  </si>
  <si>
    <t>Zatezne kamate</t>
  </si>
  <si>
    <t>Materijal i sirovine</t>
  </si>
  <si>
    <t>3.1. VLASTITI PRIHODI</t>
  </si>
  <si>
    <t>Usluge telefona, pošte i prijevoza</t>
  </si>
  <si>
    <t>Uredska oprema i namještaj</t>
  </si>
  <si>
    <t>Knjige</t>
  </si>
  <si>
    <t>4.2. PRIHODI ZA POSEBNE NAMJENE</t>
  </si>
  <si>
    <t>5.3. POMOĆI</t>
  </si>
  <si>
    <t>Plaće za redovan rad</t>
  </si>
  <si>
    <t>6.2. DONACIJE</t>
  </si>
  <si>
    <t>5.1. POMOĆI - BPŽ</t>
  </si>
  <si>
    <t>POMOĆNICI U NASTAVI</t>
  </si>
  <si>
    <t>Zdravstvene i veterinarske usluge</t>
  </si>
  <si>
    <t>SUMA -RASHODI</t>
  </si>
  <si>
    <t>Višak prihoda</t>
  </si>
  <si>
    <t>SUMA - PRIHODI</t>
  </si>
  <si>
    <t>SUMA - RASHODI</t>
  </si>
  <si>
    <t>SUMA - PRIHODI/RASHODI</t>
  </si>
  <si>
    <t>SIUMA - PRIHODI</t>
  </si>
  <si>
    <t>Ostali nespomenuti prihodi</t>
  </si>
  <si>
    <t>SVEUKUPNO - RASHODI</t>
  </si>
  <si>
    <t>SVEUKUPNO - PRIHODI</t>
  </si>
  <si>
    <t>Ostvareno            1.1.-31.12.2023.</t>
  </si>
  <si>
    <t>Sitni inventar i auto gume</t>
  </si>
  <si>
    <t>Indeks 4/1</t>
  </si>
  <si>
    <t>Indeks 4/3</t>
  </si>
  <si>
    <t>Godišnji izvještaj o izvršenju financijskog plana za 1.1.-31.12.2024.</t>
  </si>
  <si>
    <t xml:space="preserve"> Plan za 2024.  (nakon izmjena i dopuna)</t>
  </si>
  <si>
    <t>Izvorni plan za 2024.</t>
  </si>
  <si>
    <t>Ostvareno            1.1.-31.12.2024.</t>
  </si>
  <si>
    <t>Naknade troškova osobama izvan radnog odnosa</t>
  </si>
  <si>
    <t>Naknade za prijevoz, za rad na terenu i odvojeni život</t>
  </si>
  <si>
    <t>Uredski materijal i ostali materijalni rashodi</t>
  </si>
  <si>
    <t>Materijal i dijelovi za tekuće i investicijsko održavanje</t>
  </si>
  <si>
    <t>Službena, radna i zaštitna odjeća i obuća</t>
  </si>
  <si>
    <t>Usluge tekućeg i investicijskog održavanja</t>
  </si>
  <si>
    <t>Članarine i norme</t>
  </si>
  <si>
    <t>3121</t>
  </si>
  <si>
    <t>3211</t>
  </si>
  <si>
    <t>3212</t>
  </si>
  <si>
    <t>3213</t>
  </si>
  <si>
    <t>3221</t>
  </si>
  <si>
    <t>3223</t>
  </si>
  <si>
    <t>3224</t>
  </si>
  <si>
    <t>3225</t>
  </si>
  <si>
    <t>3227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</si>
  <si>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</si>
  <si>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</si>
  <si>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</si>
  <si>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</si>
  <si>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</si>
  <si>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</si>
  <si>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</si>
  <si>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</si>
  <si>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</si>
  <si>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3241</t>
  </si>
  <si>
    <t>3292</t>
  </si>
  <si>
    <t>3293</t>
  </si>
  <si>
    <t>3294</t>
  </si>
  <si>
    <t>3295</t>
  </si>
  <si>
    <t>3299</t>
  </si>
  <si>
    <t>3431</t>
  </si>
  <si>
    <t>3433</t>
  </si>
  <si>
    <t>4241</t>
  </si>
  <si>
    <t>Ostali troškovi nužni za ostvarivanje nastavnog plana i programa</t>
  </si>
  <si>
    <t>Plaće za prekovremeni rad</t>
  </si>
  <si>
    <t>Instrumenti, uređaji i strojevi</t>
  </si>
  <si>
    <t>Uređaji, strojevi i oprema za ostale namjene</t>
  </si>
  <si>
    <t>Predujmovi za nabavu proizvedene dugotrajne imovine</t>
  </si>
  <si>
    <t>Dodatna ulaganja na građevinskim objektima</t>
  </si>
  <si>
    <t>Dodatna ulaganja na postrojenjima i opremi</t>
  </si>
  <si>
    <t>3111</t>
  </si>
  <si>
    <t>3113</t>
  </si>
  <si>
    <t>3222</t>
  </si>
  <si>
    <t>4221</t>
  </si>
  <si>
    <t>4225</t>
  </si>
  <si>
    <t>4227</t>
  </si>
  <si>
    <t>4281</t>
  </si>
  <si>
    <t>4511</t>
  </si>
  <si>
    <t>4521</t>
  </si>
  <si>
    <t>Doprinosi za obvezno zdravstveno osiguranje</t>
  </si>
  <si>
    <t>Doprinosi za obvezno osiguranje u slučaju nezaposlenosti</t>
  </si>
  <si>
    <t>Ulaganja u računalne programe</t>
  </si>
  <si>
    <t>3132</t>
  </si>
  <si>
    <t>3133</t>
  </si>
  <si>
    <t>3296</t>
  </si>
  <si>
    <t>4262</t>
  </si>
  <si>
    <t>Plaće za redovan rad-MZO</t>
  </si>
  <si>
    <t>Plaće za prekovremeni rad-MZO</t>
  </si>
  <si>
    <t>Ostali rashodi za zaposlene-MZO</t>
  </si>
  <si>
    <t>Doprinosi za obvezno zdravstveno osiguranje-MZO</t>
  </si>
  <si>
    <t>Pristojbe i naknade-MZO</t>
  </si>
  <si>
    <t>5.3. POMOĆI - EU PROJEKTI</t>
  </si>
  <si>
    <t>3681</t>
  </si>
  <si>
    <t>3693</t>
  </si>
  <si>
    <t>36931</t>
  </si>
  <si>
    <t>Tekuće pomoći temeljem prijenosa EU sredstava</t>
  </si>
  <si>
    <t>Tekući prijenosi između proračunskih korisnika istog proračuna temeljem prijenosa EU sredstava</t>
  </si>
  <si>
    <t>5.1. POMOĆI - BPŽ- ŠKOLSKA SHEMA</t>
  </si>
  <si>
    <t>SUMA -PRIHODI</t>
  </si>
  <si>
    <t>Prihodi od prodaje proizvoda i usluga</t>
  </si>
  <si>
    <t>Prihod od pruženih usluga</t>
  </si>
  <si>
    <t>Prihod od pruženih usluga-najam</t>
  </si>
  <si>
    <t xml:space="preserve">Tekuće donacije </t>
  </si>
  <si>
    <t>Kapitalne donacije</t>
  </si>
  <si>
    <t>6331</t>
  </si>
  <si>
    <t>6333</t>
  </si>
  <si>
    <t>6334</t>
  </si>
  <si>
    <t>6341</t>
  </si>
  <si>
    <t>6361</t>
  </si>
  <si>
    <t>6362</t>
  </si>
  <si>
    <t>6381</t>
  </si>
  <si>
    <t>6382</t>
  </si>
  <si>
    <t>9221</t>
  </si>
  <si>
    <t>Tekuće pomoći proračunu iz drugih proračuna</t>
  </si>
  <si>
    <t>Tekuće pomoći od proračunskih korisnika temeljem prijenosa sredstava EU</t>
  </si>
  <si>
    <t>Kapitalne pomoći od proračunskih korisnika temeljem prijenosa sredstava EU</t>
  </si>
  <si>
    <t>Tekuće pomoći od izvanproračunskih korisnika</t>
  </si>
  <si>
    <t>Tekuće pomoći proračunskim korisnicima iz proračuna koji im nije nadležan</t>
  </si>
  <si>
    <t>Kapitalne pomoći proračunskim korisnicima iz proračuna koji im nije nadležan</t>
  </si>
  <si>
    <t>Tekuće pomoći iz državnog proračuna temeljem prijenosa EU sredstava</t>
  </si>
  <si>
    <t>Kapitalne pomoći iz državnog proračuna temeljem prijenosa EU sredstava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</si>
</sst>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n&quot;_-;\-* #,##0.00\ &quot;kn&quot;_-;_-* &quot;-&quot;??\ &quot;kn&quot;_-;_-@_-"/>
    <numFmt numFmtId="164" formatCode="[$-1041A]#,##0.00;\-#,##0.00"/>
    <numFmt numFmtId="165" formatCode="_-* #,##0.00\ [$€-41A]_-;\-* #,##0.00\ [$€-41A]_-;_-* &quot;-&quot;??\ [$€-41A]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97">
    <xf numFmtId="0" fontId="0" fillId="0" borderId="0" xfId="0"/>
    <xf numFmtId="0" fontId="1" fillId="0" borderId="10" xfId="0" applyFont="1" applyBorder="1" applyAlignment="1">
      <alignment horizontal="center"/>
    </xf>
    <xf numFmtId="0" fontId="2" fillId="0" borderId="3" xfId="0" applyFont="1" applyBorder="1"/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3" xfId="0" applyFont="1" applyBorder="1" applyAlignment="1" applyProtection="1">
      <alignment vertical="top" wrapText="1" readingOrder="1"/>
      <protection locked="0"/>
    </xf>
    <xf numFmtId="165" fontId="0" fillId="0" borderId="5" xfId="0" applyNumberFormat="1" applyBorder="1" applyAlignment="1">
      <alignment horizontal="right"/>
    </xf>
    <xf numFmtId="165" fontId="0" fillId="0" borderId="8" xfId="0" applyNumberFormat="1" applyBorder="1" applyAlignment="1">
      <alignment horizontal="right"/>
    </xf>
    <xf numFmtId="165" fontId="2" fillId="0" borderId="3" xfId="0" applyNumberFormat="1" applyFont="1" applyBorder="1" applyAlignment="1" applyProtection="1">
      <alignment vertical="top" wrapText="1" readingOrder="1"/>
      <protection locked="0"/>
    </xf>
    <xf numFmtId="164" fontId="2" fillId="0" borderId="3" xfId="0" applyNumberFormat="1" applyFont="1" applyBorder="1" applyAlignment="1" applyProtection="1">
      <alignment vertical="top" wrapText="1" readingOrder="1"/>
      <protection locked="0"/>
    </xf>
    <xf numFmtId="10" fontId="0" fillId="0" borderId="10" xfId="0" applyNumberFormat="1" applyBorder="1" applyAlignment="1">
      <alignment horizontal="right"/>
    </xf>
    <xf numFmtId="10" fontId="0" fillId="0" borderId="3" xfId="0" applyNumberFormat="1" applyBorder="1" applyAlignment="1">
      <alignment horizontal="right"/>
    </xf>
    <xf numFmtId="165" fontId="0" fillId="0" borderId="9" xfId="0" applyNumberFormat="1" applyBorder="1" applyAlignment="1">
      <alignment horizontal="right"/>
    </xf>
    <xf numFmtId="165" fontId="0" fillId="0" borderId="6" xfId="0" applyNumberFormat="1" applyBorder="1" applyAlignment="1">
      <alignment horizontal="right"/>
    </xf>
    <xf numFmtId="165" fontId="0" fillId="0" borderId="11" xfId="0" applyNumberFormat="1" applyBorder="1" applyAlignment="1">
      <alignment horizontal="right"/>
    </xf>
    <xf numFmtId="0" fontId="0" fillId="0" borderId="10" xfId="0" applyBorder="1"/>
    <xf numFmtId="0" fontId="0" fillId="4" borderId="10" xfId="0" applyFill="1" applyBorder="1"/>
    <xf numFmtId="4" fontId="1" fillId="4" borderId="3" xfId="0" applyNumberFormat="1" applyFont="1" applyFill="1" applyBorder="1" applyAlignment="1">
      <alignment horizontal="right"/>
    </xf>
    <xf numFmtId="0" fontId="2" fillId="3" borderId="3" xfId="0" applyFont="1" applyFill="1" applyBorder="1" applyAlignment="1" applyProtection="1">
      <alignment vertical="top" wrapText="1" readingOrder="1"/>
      <protection locked="0"/>
    </xf>
    <xf numFmtId="0" fontId="0" fillId="0" borderId="10" xfId="0" applyBorder="1" applyAlignment="1">
      <alignment horizontal="center"/>
    </xf>
    <xf numFmtId="0" fontId="0" fillId="4" borderId="3" xfId="0" applyFill="1" applyBorder="1"/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2" xfId="0" applyFont="1" applyBorder="1"/>
    <xf numFmtId="165" fontId="0" fillId="0" borderId="10" xfId="0" applyNumberFormat="1" applyBorder="1" applyAlignment="1">
      <alignment horizontal="right"/>
    </xf>
    <xf numFmtId="165" fontId="0" fillId="3" borderId="5" xfId="0" applyNumberFormat="1" applyFill="1" applyBorder="1" applyAlignment="1">
      <alignment horizontal="right"/>
    </xf>
    <xf numFmtId="165" fontId="0" fillId="3" borderId="3" xfId="0" applyNumberFormat="1" applyFill="1" applyBorder="1" applyAlignment="1">
      <alignment horizontal="right"/>
    </xf>
    <xf numFmtId="165" fontId="0" fillId="3" borderId="11" xfId="0" applyNumberFormat="1" applyFill="1" applyBorder="1" applyAlignment="1">
      <alignment horizontal="right"/>
    </xf>
    <xf numFmtId="165" fontId="1" fillId="4" borderId="5" xfId="0" applyNumberFormat="1" applyFont="1" applyFill="1" applyBorder="1" applyAlignment="1">
      <alignment horizontal="right"/>
    </xf>
    <xf numFmtId="165" fontId="1" fillId="4" borderId="3" xfId="0" applyNumberFormat="1" applyFont="1" applyFill="1" applyBorder="1" applyAlignment="1">
      <alignment horizontal="right"/>
    </xf>
    <xf numFmtId="165" fontId="1" fillId="4" borderId="11" xfId="0" applyNumberFormat="1" applyFont="1" applyFill="1" applyBorder="1" applyAlignment="1">
      <alignment horizontal="right"/>
    </xf>
    <xf numFmtId="165" fontId="0" fillId="3" borderId="10" xfId="0" applyNumberFormat="1" applyFill="1" applyBorder="1" applyAlignment="1">
      <alignment horizontal="right"/>
    </xf>
    <xf numFmtId="165" fontId="1" fillId="3" borderId="11" xfId="0" applyNumberFormat="1" applyFont="1" applyFill="1" applyBorder="1" applyAlignment="1">
      <alignment horizontal="right"/>
    </xf>
    <xf numFmtId="165" fontId="1" fillId="4" borderId="10" xfId="0" applyNumberFormat="1" applyFont="1" applyFill="1" applyBorder="1" applyAlignment="1">
      <alignment horizontal="right"/>
    </xf>
    <xf numFmtId="165" fontId="0" fillId="0" borderId="9" xfId="0" applyNumberFormat="1" applyBorder="1"/>
    <xf numFmtId="165" fontId="0" fillId="0" borderId="8" xfId="0" applyNumberFormat="1" applyBorder="1"/>
    <xf numFmtId="165" fontId="0" fillId="0" borderId="5" xfId="0" applyNumberFormat="1" applyBorder="1"/>
    <xf numFmtId="165" fontId="0" fillId="0" borderId="11" xfId="0" applyNumberFormat="1" applyBorder="1"/>
    <xf numFmtId="165" fontId="0" fillId="0" borderId="6" xfId="0" applyNumberFormat="1" applyBorder="1"/>
    <xf numFmtId="165" fontId="0" fillId="3" borderId="3" xfId="0" applyNumberFormat="1" applyFill="1" applyBorder="1"/>
    <xf numFmtId="165" fontId="0" fillId="3" borderId="11" xfId="0" applyNumberFormat="1" applyFill="1" applyBorder="1"/>
    <xf numFmtId="165" fontId="1" fillId="4" borderId="3" xfId="0" applyNumberFormat="1" applyFont="1" applyFill="1" applyBorder="1"/>
    <xf numFmtId="165" fontId="1" fillId="4" borderId="11" xfId="0" applyNumberFormat="1" applyFont="1" applyFill="1" applyBorder="1"/>
    <xf numFmtId="165" fontId="4" fillId="3" borderId="3" xfId="0" applyNumberFormat="1" applyFont="1" applyFill="1" applyBorder="1" applyAlignment="1">
      <alignment horizontal="right"/>
    </xf>
    <xf numFmtId="165" fontId="2" fillId="3" borderId="3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right"/>
    </xf>
    <xf numFmtId="165" fontId="0" fillId="3" borderId="1" xfId="0" applyNumberFormat="1" applyFill="1" applyBorder="1" applyAlignment="1">
      <alignment horizontal="right"/>
    </xf>
    <xf numFmtId="165" fontId="1" fillId="3" borderId="1" xfId="0" applyNumberFormat="1" applyFont="1" applyFill="1" applyBorder="1" applyAlignment="1">
      <alignment horizontal="right"/>
    </xf>
    <xf numFmtId="165" fontId="1" fillId="3" borderId="0" xfId="0" applyNumberFormat="1" applyFont="1" applyFill="1" applyAlignment="1">
      <alignment horizontal="right"/>
    </xf>
    <xf numFmtId="165" fontId="0" fillId="3" borderId="7" xfId="0" applyNumberFormat="1" applyFill="1" applyBorder="1" applyAlignment="1">
      <alignment horizontal="right"/>
    </xf>
    <xf numFmtId="165" fontId="1" fillId="4" borderId="8" xfId="0" applyNumberFormat="1" applyFont="1" applyFill="1" applyBorder="1" applyAlignment="1">
      <alignment horizontal="right"/>
    </xf>
    <xf numFmtId="44" fontId="0" fillId="0" borderId="8" xfId="1" applyFont="1" applyBorder="1" applyAlignment="1">
      <alignment horizontal="right"/>
    </xf>
    <xf numFmtId="165" fontId="0" fillId="0" borderId="9" xfId="1" applyNumberFormat="1" applyFont="1" applyBorder="1"/>
    <xf numFmtId="165" fontId="2" fillId="0" borderId="3" xfId="1" applyNumberFormat="1" applyFont="1" applyBorder="1" applyAlignment="1" applyProtection="1">
      <alignment vertical="top" wrapText="1" readingOrder="1"/>
      <protection locked="0"/>
    </xf>
    <xf numFmtId="165" fontId="2" fillId="0" borderId="3" xfId="1" applyNumberFormat="1" applyFont="1" applyBorder="1"/>
    <xf numFmtId="165" fontId="0" fillId="0" borderId="6" xfId="1" applyNumberFormat="1" applyFont="1" applyBorder="1" applyAlignment="1">
      <alignment horizontal="right"/>
    </xf>
    <xf numFmtId="165" fontId="0" fillId="0" borderId="8" xfId="1" applyNumberFormat="1" applyFont="1" applyBorder="1" applyAlignment="1">
      <alignment horizontal="right"/>
    </xf>
    <xf numFmtId="165" fontId="0" fillId="0" borderId="9" xfId="1" applyNumberFormat="1" applyFont="1" applyBorder="1" applyAlignment="1">
      <alignment horizontal="right"/>
    </xf>
    <xf numFmtId="165" fontId="0" fillId="0" borderId="5" xfId="1" applyNumberFormat="1" applyFont="1" applyBorder="1"/>
    <xf numFmtId="165" fontId="0" fillId="0" borderId="10" xfId="1" applyNumberFormat="1" applyFont="1" applyBorder="1" applyAlignment="1">
      <alignment horizontal="right"/>
    </xf>
    <xf numFmtId="165" fontId="0" fillId="0" borderId="11" xfId="1" applyNumberFormat="1" applyFont="1" applyBorder="1" applyAlignment="1">
      <alignment horizontal="right"/>
    </xf>
    <xf numFmtId="44" fontId="0" fillId="0" borderId="5" xfId="1" applyFont="1" applyBorder="1" applyAlignment="1">
      <alignment horizontal="right"/>
    </xf>
    <xf numFmtId="0" fontId="1" fillId="5" borderId="10" xfId="0" applyFont="1" applyFill="1" applyBorder="1" applyAlignment="1">
      <alignment horizontal="left"/>
    </xf>
    <xf numFmtId="0" fontId="1" fillId="5" borderId="11" xfId="0" applyFont="1" applyFill="1" applyBorder="1" applyAlignment="1">
      <alignment horizontal="left"/>
    </xf>
    <xf numFmtId="0" fontId="1" fillId="5" borderId="5" xfId="0" applyFont="1" applyFill="1" applyBorder="1" applyAlignment="1">
      <alignment horizontal="left"/>
    </xf>
    <xf numFmtId="165" fontId="1" fillId="5" borderId="5" xfId="0" applyNumberFormat="1" applyFont="1" applyFill="1" applyBorder="1" applyAlignment="1">
      <alignment horizontal="left"/>
    </xf>
    <xf numFmtId="165" fontId="1" fillId="5" borderId="11" xfId="0" applyNumberFormat="1" applyFont="1" applyFill="1" applyBorder="1" applyAlignment="1">
      <alignment horizontal="left"/>
    </xf>
    <xf numFmtId="0" fontId="0" fillId="6" borderId="3" xfId="0" applyFill="1" applyBorder="1" applyAlignment="1">
      <alignment horizontal="center"/>
    </xf>
    <xf numFmtId="4" fontId="1" fillId="6" borderId="5" xfId="0" applyNumberFormat="1" applyFont="1" applyFill="1" applyBorder="1" applyAlignment="1">
      <alignment horizontal="right"/>
    </xf>
    <xf numFmtId="4" fontId="1" fillId="6" borderId="8" xfId="0" applyNumberFormat="1" applyFont="1" applyFill="1" applyBorder="1" applyAlignment="1">
      <alignment horizontal="right"/>
    </xf>
    <xf numFmtId="4" fontId="1" fillId="6" borderId="10" xfId="0" applyNumberFormat="1" applyFont="1" applyFill="1" applyBorder="1" applyAlignment="1">
      <alignment horizontal="right"/>
    </xf>
    <xf numFmtId="4" fontId="1" fillId="6" borderId="3" xfId="0" applyNumberFormat="1" applyFont="1" applyFill="1" applyBorder="1" applyAlignment="1">
      <alignment horizontal="right"/>
    </xf>
    <xf numFmtId="0" fontId="0" fillId="6" borderId="3" xfId="0" applyFill="1" applyBorder="1"/>
    <xf numFmtId="165" fontId="1" fillId="6" borderId="5" xfId="0" applyNumberFormat="1" applyFont="1" applyFill="1" applyBorder="1" applyAlignment="1">
      <alignment horizontal="right"/>
    </xf>
    <xf numFmtId="165" fontId="1" fillId="6" borderId="11" xfId="0" applyNumberFormat="1" applyFont="1" applyFill="1" applyBorder="1" applyAlignment="1">
      <alignment horizontal="right"/>
    </xf>
    <xf numFmtId="10" fontId="1" fillId="6" borderId="10" xfId="0" applyNumberFormat="1" applyFont="1" applyFill="1" applyBorder="1" applyAlignment="1">
      <alignment horizontal="right"/>
    </xf>
    <xf numFmtId="10" fontId="1" fillId="6" borderId="3" xfId="0" applyNumberFormat="1" applyFont="1" applyFill="1" applyBorder="1" applyAlignment="1">
      <alignment horizontal="right"/>
    </xf>
    <xf numFmtId="165" fontId="1" fillId="6" borderId="5" xfId="0" applyNumberFormat="1" applyFont="1" applyFill="1" applyBorder="1" applyAlignment="1">
      <alignment horizontal="center"/>
    </xf>
    <xf numFmtId="165" fontId="1" fillId="6" borderId="11" xfId="0" applyNumberFormat="1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5" fontId="4" fillId="6" borderId="3" xfId="0" applyNumberFormat="1" applyFont="1" applyFill="1" applyBorder="1" applyAlignment="1">
      <alignment horizontal="right"/>
    </xf>
    <xf numFmtId="10" fontId="4" fillId="6" borderId="3" xfId="0" applyNumberFormat="1" applyFont="1" applyFill="1" applyBorder="1" applyAlignment="1">
      <alignment horizontal="right"/>
    </xf>
    <xf numFmtId="165" fontId="4" fillId="6" borderId="3" xfId="1" applyNumberFormat="1" applyFont="1" applyFill="1" applyBorder="1" applyAlignment="1">
      <alignment horizontal="right"/>
    </xf>
    <xf numFmtId="10" fontId="0" fillId="3" borderId="3" xfId="0" applyNumberFormat="1" applyFill="1" applyBorder="1" applyAlignment="1">
      <alignment horizontal="right"/>
    </xf>
    <xf numFmtId="10" fontId="0" fillId="3" borderId="5" xfId="0" applyNumberFormat="1" applyFill="1" applyBorder="1" applyAlignment="1">
      <alignment horizontal="right"/>
    </xf>
    <xf numFmtId="10" fontId="1" fillId="4" borderId="3" xfId="0" applyNumberFormat="1" applyFont="1" applyFill="1" applyBorder="1" applyAlignment="1">
      <alignment horizontal="right"/>
    </xf>
    <xf numFmtId="10" fontId="1" fillId="4" borderId="5" xfId="0" applyNumberFormat="1" applyFont="1" applyFill="1" applyBorder="1" applyAlignment="1">
      <alignment horizontal="right"/>
    </xf>
    <xf numFmtId="10" fontId="1" fillId="4" borderId="10" xfId="0" applyNumberFormat="1" applyFont="1" applyFill="1" applyBorder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165" fontId="4" fillId="3" borderId="2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5" fontId="4" fillId="3" borderId="1" xfId="0" applyNumberFormat="1" applyFont="1" applyFill="1" applyBorder="1" applyAlignment="1">
      <alignment horizontal="right"/>
    </xf>
    <xf numFmtId="165" fontId="4" fillId="3" borderId="0" xfId="0" applyNumberFormat="1" applyFont="1" applyFill="1" applyAlignment="1">
      <alignment horizontal="right"/>
    </xf>
    <xf numFmtId="165" fontId="2" fillId="3" borderId="7" xfId="0" applyNumberFormat="1" applyFont="1" applyFill="1" applyBorder="1" applyAlignment="1">
      <alignment horizontal="right"/>
    </xf>
    <xf numFmtId="0" fontId="2" fillId="0" borderId="0" xfId="0" applyFont="1"/>
    <xf numFmtId="10" fontId="1" fillId="4" borderId="11" xfId="0" applyNumberFormat="1" applyFont="1" applyFill="1" applyBorder="1" applyAlignment="1">
      <alignment horizontal="right"/>
    </xf>
    <xf numFmtId="0" fontId="2" fillId="0" borderId="10" xfId="0" applyFont="1" applyBorder="1" applyAlignment="1" applyProtection="1">
      <alignment vertical="top" wrapText="1" readingOrder="1"/>
      <protection locked="0"/>
    </xf>
    <xf numFmtId="165" fontId="0" fillId="0" borderId="0" xfId="0" applyNumberFormat="1"/>
    <xf numFmtId="0" fontId="2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165" fontId="4" fillId="6" borderId="3" xfId="0" applyNumberFormat="1" applyFont="1" applyFill="1" applyBorder="1" applyAlignment="1">
      <alignment horizontal="right"/>
    </xf>
    <xf numFmtId="0" fontId="2" fillId="7" borderId="6" xfId="0" applyFont="1" applyFill="1" applyBorder="1" applyAlignment="1">
      <alignment horizontal="center"/>
    </xf>
    <xf numFmtId="0" fontId="2" fillId="7" borderId="8" xfId="0" applyFont="1" applyFill="1" applyBorder="1" applyAlignment="1">
      <alignment horizontal="center"/>
    </xf>
    <xf numFmtId="0" fontId="2" fillId="7" borderId="9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6" borderId="3" xfId="0" applyFont="1" applyFill="1" applyBorder="1" applyAlignment="1">
      <alignment horizontal="center"/>
    </xf>
    <xf numFmtId="0" fontId="2" fillId="0" borderId="3" xfId="0" applyFont="1" applyBorder="1" applyAlignment="1" applyProtection="1">
      <alignment vertical="top" wrapText="1" readingOrder="1"/>
      <protection locked="0"/>
    </xf>
    <xf numFmtId="0" fontId="2" fillId="0" borderId="3" xfId="0" applyFont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5" xfId="0" applyFont="1" applyFill="1" applyBorder="1"/>
    <xf numFmtId="0" fontId="1" fillId="5" borderId="7" xfId="0" applyFont="1" applyFill="1" applyBorder="1"/>
    <xf numFmtId="0" fontId="1" fillId="5" borderId="1" xfId="0" applyFont="1" applyFill="1" applyBorder="1"/>
    <xf numFmtId="0" fontId="1" fillId="5" borderId="2" xfId="0" applyFont="1" applyFill="1" applyBorder="1"/>
    <xf numFmtId="0" fontId="1" fillId="4" borderId="11" xfId="0" applyFont="1" applyFill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5" xfId="0" applyBorder="1" applyAlignment="1">
      <alignment horizontal="left"/>
    </xf>
    <xf numFmtId="0" fontId="1" fillId="4" borderId="10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2" fillId="0" borderId="10" xfId="0" applyFont="1" applyBorder="1" applyAlignment="1" applyProtection="1">
      <alignment vertical="top" wrapText="1" readingOrder="1"/>
      <protection locked="0"/>
    </xf>
    <xf numFmtId="0" fontId="2" fillId="0" borderId="11" xfId="0" applyFont="1" applyBorder="1" applyAlignment="1" applyProtection="1">
      <alignment vertical="top" wrapText="1" readingOrder="1"/>
      <protection locked="0"/>
    </xf>
    <xf numFmtId="0" fontId="2" fillId="0" borderId="5" xfId="0" applyFont="1" applyBorder="1" applyAlignment="1" applyProtection="1">
      <alignment vertical="top" wrapText="1" readingOrder="1"/>
      <protection locked="0"/>
    </xf>
    <xf numFmtId="0" fontId="2" fillId="0" borderId="10" xfId="0" applyFont="1" applyBorder="1" applyAlignment="1" applyProtection="1">
      <alignment vertical="top" readingOrder="1"/>
      <protection locked="0"/>
    </xf>
    <xf numFmtId="0" fontId="2" fillId="0" borderId="11" xfId="0" applyFont="1" applyBorder="1" applyAlignment="1" applyProtection="1">
      <alignment vertical="top" readingOrder="1"/>
      <protection locked="0"/>
    </xf>
    <xf numFmtId="0" fontId="2" fillId="0" borderId="5" xfId="0" applyFont="1" applyBorder="1" applyAlignment="1" applyProtection="1">
      <alignment vertical="top" readingOrder="1"/>
      <protection locked="0"/>
    </xf>
    <xf numFmtId="0" fontId="2" fillId="0" borderId="3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1" fillId="5" borderId="10" xfId="0" applyFont="1" applyFill="1" applyBorder="1" applyAlignment="1">
      <alignment horizontal="left"/>
    </xf>
    <xf numFmtId="0" fontId="1" fillId="5" borderId="11" xfId="0" applyFont="1" applyFill="1" applyBorder="1" applyAlignment="1">
      <alignment horizontal="left"/>
    </xf>
    <xf numFmtId="0" fontId="1" fillId="5" borderId="5" xfId="0" applyFont="1" applyFill="1" applyBorder="1" applyAlignment="1">
      <alignment horizontal="left"/>
    </xf>
    <xf numFmtId="44" fontId="0" fillId="0" borderId="6" xfId="1" applyFont="1" applyBorder="1" applyAlignment="1">
      <alignment horizontal="right"/>
    </xf>
    <xf numFmtId="44" fontId="0" fillId="0" borderId="8" xfId="1" applyFont="1" applyBorder="1" applyAlignment="1">
      <alignment horizontal="right"/>
    </xf>
    <xf numFmtId="0" fontId="1" fillId="0" borderId="10" xfId="0" applyFont="1" applyBorder="1"/>
    <xf numFmtId="0" fontId="1" fillId="0" borderId="11" xfId="0" applyFont="1" applyBorder="1"/>
    <xf numFmtId="165" fontId="0" fillId="0" borderId="6" xfId="1" applyNumberFormat="1" applyFont="1" applyBorder="1" applyAlignment="1">
      <alignment horizontal="right"/>
    </xf>
    <xf numFmtId="165" fontId="0" fillId="0" borderId="8" xfId="1" applyNumberFormat="1" applyFont="1" applyBorder="1" applyAlignment="1">
      <alignment horizontal="right"/>
    </xf>
    <xf numFmtId="165" fontId="0" fillId="0" borderId="9" xfId="1" applyNumberFormat="1" applyFont="1" applyBorder="1" applyAlignment="1">
      <alignment horizontal="right"/>
    </xf>
    <xf numFmtId="165" fontId="0" fillId="0" borderId="10" xfId="1" applyNumberFormat="1" applyFont="1" applyBorder="1" applyAlignment="1">
      <alignment horizontal="right"/>
    </xf>
    <xf numFmtId="165" fontId="0" fillId="0" borderId="11" xfId="1" applyNumberFormat="1" applyFont="1" applyBorder="1" applyAlignment="1">
      <alignment horizontal="right"/>
    </xf>
    <xf numFmtId="165" fontId="0" fillId="0" borderId="5" xfId="1" applyNumberFormat="1" applyFont="1" applyBorder="1" applyAlignment="1">
      <alignment horizontal="right"/>
    </xf>
    <xf numFmtId="165" fontId="4" fillId="6" borderId="3" xfId="1" applyNumberFormat="1" applyFont="1" applyFill="1" applyBorder="1" applyAlignment="1">
      <alignment horizontal="right"/>
    </xf>
    <xf numFmtId="0" fontId="0" fillId="0" borderId="1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/>
    </xf>
    <xf numFmtId="0" fontId="1" fillId="6" borderId="11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165" fontId="1" fillId="6" borderId="10" xfId="0" applyNumberFormat="1" applyFont="1" applyFill="1" applyBorder="1" applyAlignment="1">
      <alignment horizontal="right"/>
    </xf>
    <xf numFmtId="165" fontId="1" fillId="6" borderId="11" xfId="0" applyNumberFormat="1" applyFont="1" applyFill="1" applyBorder="1" applyAlignment="1">
      <alignment horizontal="right"/>
    </xf>
    <xf numFmtId="165" fontId="1" fillId="6" borderId="5" xfId="0" applyNumberFormat="1" applyFont="1" applyFill="1" applyBorder="1" applyAlignment="1">
      <alignment horizontal="right"/>
    </xf>
    <xf numFmtId="165" fontId="2" fillId="0" borderId="3" xfId="0" applyNumberFormat="1" applyFont="1" applyBorder="1" applyAlignment="1" applyProtection="1">
      <alignment vertical="top" wrapText="1" readingOrder="1"/>
      <protection locked="0"/>
    </xf>
    <xf numFmtId="165" fontId="2" fillId="0" borderId="3" xfId="0" applyNumberFormat="1" applyFont="1" applyBorder="1"/>
    <xf numFmtId="4" fontId="1" fillId="6" borderId="10" xfId="0" applyNumberFormat="1" applyFont="1" applyFill="1" applyBorder="1" applyAlignment="1">
      <alignment horizontal="right"/>
    </xf>
    <xf numFmtId="0" fontId="1" fillId="6" borderId="11" xfId="0" applyFont="1" applyFill="1" applyBorder="1" applyAlignment="1">
      <alignment horizontal="right"/>
    </xf>
    <xf numFmtId="0" fontId="1" fillId="6" borderId="6" xfId="0" applyFont="1" applyFill="1" applyBorder="1" applyAlignment="1">
      <alignment horizontal="center"/>
    </xf>
    <xf numFmtId="0" fontId="1" fillId="6" borderId="8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" fontId="1" fillId="6" borderId="6" xfId="0" applyNumberFormat="1" applyFont="1" applyFill="1" applyBorder="1" applyAlignment="1">
      <alignment horizontal="right"/>
    </xf>
    <xf numFmtId="0" fontId="1" fillId="6" borderId="8" xfId="0" applyFont="1" applyFill="1" applyBorder="1" applyAlignment="1">
      <alignment horizontal="right"/>
    </xf>
    <xf numFmtId="0" fontId="1" fillId="6" borderId="9" xfId="0" applyFont="1" applyFill="1" applyBorder="1" applyAlignment="1">
      <alignment horizontal="righ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44" fontId="0" fillId="0" borderId="9" xfId="1" applyFont="1" applyBorder="1" applyAlignment="1">
      <alignment horizontal="right"/>
    </xf>
    <xf numFmtId="165" fontId="2" fillId="0" borderId="3" xfId="1" applyNumberFormat="1" applyFont="1" applyBorder="1" applyAlignment="1" applyProtection="1">
      <alignment vertical="top" wrapText="1" readingOrder="1"/>
      <protection locked="0"/>
    </xf>
    <xf numFmtId="165" fontId="2" fillId="0" borderId="3" xfId="1" applyNumberFormat="1" applyFont="1" applyBorder="1"/>
    <xf numFmtId="165" fontId="4" fillId="6" borderId="3" xfId="0" applyNumberFormat="1" applyFont="1" applyFill="1" applyBorder="1" applyAlignment="1">
      <alignment horizontal="center"/>
    </xf>
    <xf numFmtId="0" fontId="0" fillId="0" borderId="0" xfId="0" applyBorder="1"/>
    <xf numFmtId="165" fontId="1" fillId="2" borderId="3" xfId="0" applyNumberFormat="1" applyFont="1" applyFill="1" applyBorder="1" applyAlignment="1">
      <alignment horizontal="center"/>
    </xf>
  </cellXfs>
  <cellStyles count="2">
    <cellStyle name="Normalno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Q189"/>
  <sheetViews>
    <sheetView tabSelected="1" workbookViewId="0">
      <selection activeCell="W189" sqref="W189"/>
    </sheetView>
  </sheetViews>
  <sheetFormatPr defaultRowHeight="15" x14ac:dyDescent="0.25"/>
  <cols>
    <col min="1" max="1" width="7.5703125" customWidth="1"/>
    <col min="5" max="5" width="47.7109375" customWidth="1"/>
    <col min="6" max="6" width="15" customWidth="1"/>
    <col min="7" max="7" width="14.28515625" customWidth="1"/>
    <col min="8" max="8" width="10.7109375" hidden="1" customWidth="1"/>
    <col min="9" max="9" width="14.5703125" customWidth="1"/>
    <col min="10" max="10" width="0.28515625" hidden="1" customWidth="1"/>
    <col min="11" max="11" width="9.140625" hidden="1" customWidth="1"/>
    <col min="12" max="12" width="14.28515625" customWidth="1"/>
    <col min="13" max="13" width="1.7109375" hidden="1" customWidth="1"/>
    <col min="14" max="15" width="13.7109375" customWidth="1"/>
  </cols>
  <sheetData>
    <row r="1" spans="1:15" ht="44.25" customHeight="1" x14ac:dyDescent="0.25">
      <c r="A1" s="165" t="s">
        <v>45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1"/>
      <c r="O1" s="11"/>
    </row>
    <row r="2" spans="1:15" ht="58.5" customHeight="1" x14ac:dyDescent="0.25">
      <c r="A2" s="3" t="s">
        <v>0</v>
      </c>
      <c r="B2" s="180" t="s">
        <v>1</v>
      </c>
      <c r="C2" s="181"/>
      <c r="D2" s="181"/>
      <c r="E2" s="182"/>
      <c r="F2" s="10" t="s">
        <v>41</v>
      </c>
      <c r="G2" s="12" t="s">
        <v>47</v>
      </c>
      <c r="H2" s="10"/>
      <c r="I2" s="183" t="s">
        <v>46</v>
      </c>
      <c r="J2" s="166"/>
      <c r="K2" s="184"/>
      <c r="L2" s="183" t="s">
        <v>48</v>
      </c>
      <c r="M2" s="165"/>
      <c r="N2" s="13" t="s">
        <v>43</v>
      </c>
      <c r="O2" s="14" t="s">
        <v>44</v>
      </c>
    </row>
    <row r="3" spans="1:15" ht="15" customHeight="1" x14ac:dyDescent="0.25">
      <c r="A3" s="5"/>
      <c r="B3" s="1"/>
      <c r="C3" s="4"/>
      <c r="D3" s="4"/>
      <c r="E3" s="6"/>
      <c r="F3" s="15">
        <v>1</v>
      </c>
      <c r="G3" s="16">
        <v>2</v>
      </c>
      <c r="H3" s="15"/>
      <c r="I3" s="1">
        <v>3</v>
      </c>
      <c r="J3" s="4"/>
      <c r="K3" s="4"/>
      <c r="L3" s="16">
        <v>4</v>
      </c>
      <c r="M3" s="15"/>
      <c r="N3" s="16">
        <v>5</v>
      </c>
      <c r="O3" s="17">
        <v>6</v>
      </c>
    </row>
    <row r="4" spans="1:15" x14ac:dyDescent="0.25">
      <c r="A4" s="150" t="s">
        <v>2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152"/>
    </row>
    <row r="5" spans="1:15" x14ac:dyDescent="0.25">
      <c r="A5" s="18" t="s">
        <v>56</v>
      </c>
      <c r="B5" s="124" t="s">
        <v>3</v>
      </c>
      <c r="C5" s="125"/>
      <c r="D5" s="125"/>
      <c r="E5" s="125"/>
      <c r="F5" s="19">
        <v>530.9</v>
      </c>
      <c r="G5" s="20">
        <v>530.89</v>
      </c>
      <c r="H5" s="20"/>
      <c r="I5" s="173">
        <v>530.89</v>
      </c>
      <c r="J5" s="174"/>
      <c r="K5" s="174"/>
      <c r="L5" s="21">
        <v>530.9</v>
      </c>
      <c r="M5" s="22">
        <v>530.9</v>
      </c>
      <c r="N5" s="23">
        <f>(L5/F5)</f>
        <v>1</v>
      </c>
      <c r="O5" s="24">
        <f>(L5/I5)</f>
        <v>1.0000188362937708</v>
      </c>
    </row>
    <row r="6" spans="1:15" x14ac:dyDescent="0.25">
      <c r="A6" s="18" t="s">
        <v>57</v>
      </c>
      <c r="B6" s="124" t="s">
        <v>4</v>
      </c>
      <c r="C6" s="125"/>
      <c r="D6" s="125"/>
      <c r="E6" s="125"/>
      <c r="F6" s="25">
        <v>10268.99</v>
      </c>
      <c r="G6" s="20">
        <v>9556.0400000000009</v>
      </c>
      <c r="H6" s="20"/>
      <c r="I6" s="173">
        <v>17851.21</v>
      </c>
      <c r="J6" s="174"/>
      <c r="K6" s="174"/>
      <c r="L6" s="21">
        <v>17672.310000000001</v>
      </c>
      <c r="M6" s="22">
        <v>17672.310000000001</v>
      </c>
      <c r="N6" s="23">
        <f>(L6/F6)</f>
        <v>1.7209394497414061</v>
      </c>
      <c r="O6" s="24">
        <f>(L6/I6)</f>
        <v>0.98997827038055131</v>
      </c>
    </row>
    <row r="7" spans="1:15" x14ac:dyDescent="0.25">
      <c r="A7" s="18" t="s">
        <v>57</v>
      </c>
      <c r="B7" s="124" t="s">
        <v>4</v>
      </c>
      <c r="C7" s="125"/>
      <c r="D7" s="125"/>
      <c r="E7" s="125"/>
      <c r="F7" s="25">
        <v>0</v>
      </c>
      <c r="G7" s="20">
        <v>0</v>
      </c>
      <c r="H7" s="20"/>
      <c r="I7" s="173">
        <v>0</v>
      </c>
      <c r="J7" s="174"/>
      <c r="K7" s="174"/>
      <c r="L7" s="21">
        <v>0</v>
      </c>
      <c r="M7" s="22">
        <v>0</v>
      </c>
      <c r="N7" s="23">
        <v>0</v>
      </c>
      <c r="O7" s="24">
        <v>0</v>
      </c>
    </row>
    <row r="8" spans="1:15" x14ac:dyDescent="0.25">
      <c r="A8" s="18" t="s">
        <v>58</v>
      </c>
      <c r="B8" s="124" t="s">
        <v>50</v>
      </c>
      <c r="C8" s="125"/>
      <c r="D8" s="125"/>
      <c r="E8" s="125"/>
      <c r="F8" s="25">
        <v>45163.22</v>
      </c>
      <c r="G8" s="20">
        <v>48418.559999999998</v>
      </c>
      <c r="H8" s="20"/>
      <c r="I8" s="173">
        <v>46600</v>
      </c>
      <c r="J8" s="174"/>
      <c r="K8" s="174"/>
      <c r="L8" s="21">
        <v>45632.35</v>
      </c>
      <c r="M8" s="22">
        <v>45632.35</v>
      </c>
      <c r="N8" s="23">
        <f>(L8/F8)</f>
        <v>1.0103874347311816</v>
      </c>
      <c r="O8" s="24">
        <f>(L8/I8)</f>
        <v>0.97923497854077246</v>
      </c>
    </row>
    <row r="9" spans="1:15" x14ac:dyDescent="0.25">
      <c r="A9" s="18" t="s">
        <v>59</v>
      </c>
      <c r="B9" s="124" t="s">
        <v>5</v>
      </c>
      <c r="C9" s="125"/>
      <c r="D9" s="125"/>
      <c r="E9" s="125"/>
      <c r="F9" s="25">
        <v>2224.5300000000002</v>
      </c>
      <c r="G9" s="20">
        <v>1459.95</v>
      </c>
      <c r="H9" s="20"/>
      <c r="I9" s="173">
        <v>3000</v>
      </c>
      <c r="J9" s="174"/>
      <c r="K9" s="174"/>
      <c r="L9" s="21">
        <v>2993.95</v>
      </c>
      <c r="M9" s="22">
        <v>2993.95</v>
      </c>
      <c r="N9" s="23">
        <f>(L9/F9)</f>
        <v>1.345879803823729</v>
      </c>
      <c r="O9" s="24">
        <f>(L9/I9)</f>
        <v>0.99798333333333322</v>
      </c>
    </row>
    <row r="10" spans="1:15" x14ac:dyDescent="0.25">
      <c r="A10" s="18" t="s">
        <v>60</v>
      </c>
      <c r="B10" s="124" t="s">
        <v>51</v>
      </c>
      <c r="C10" s="125"/>
      <c r="D10" s="125"/>
      <c r="E10" s="125"/>
      <c r="F10" s="19">
        <v>8173.34</v>
      </c>
      <c r="G10" s="20">
        <v>9191.65</v>
      </c>
      <c r="H10" s="26"/>
      <c r="I10" s="173">
        <v>5499.99</v>
      </c>
      <c r="J10" s="174"/>
      <c r="K10" s="174"/>
      <c r="L10" s="21">
        <v>5472.22</v>
      </c>
      <c r="M10" s="22">
        <v>5472.22</v>
      </c>
      <c r="N10" s="23">
        <f>(L10/F10)</f>
        <v>0.66952066107613295</v>
      </c>
      <c r="O10" s="24">
        <f>(L10/I10)</f>
        <v>0.99495089991072716</v>
      </c>
    </row>
    <row r="11" spans="1:15" x14ac:dyDescent="0.25">
      <c r="A11" s="18" t="s">
        <v>61</v>
      </c>
      <c r="B11" s="124" t="s">
        <v>6</v>
      </c>
      <c r="C11" s="125"/>
      <c r="D11" s="125"/>
      <c r="E11" s="125"/>
      <c r="F11" s="19">
        <v>34506.01</v>
      </c>
      <c r="G11" s="27">
        <v>39351.03</v>
      </c>
      <c r="H11" s="27"/>
      <c r="I11" s="173">
        <v>35100</v>
      </c>
      <c r="J11" s="174"/>
      <c r="K11" s="174"/>
      <c r="L11" s="21">
        <v>35397.07</v>
      </c>
      <c r="M11" s="22">
        <v>35397.07</v>
      </c>
      <c r="N11" s="23">
        <f>(L11/F11)</f>
        <v>1.0258233275884403</v>
      </c>
      <c r="O11" s="24">
        <f>(L11/I11)</f>
        <v>1.0084635327635327</v>
      </c>
    </row>
    <row r="12" spans="1:15" x14ac:dyDescent="0.25">
      <c r="A12" s="18" t="s">
        <v>62</v>
      </c>
      <c r="B12" s="124" t="s">
        <v>52</v>
      </c>
      <c r="C12" s="125"/>
      <c r="D12" s="125"/>
      <c r="E12" s="125"/>
      <c r="F12" s="25">
        <v>0</v>
      </c>
      <c r="G12" s="20">
        <v>0</v>
      </c>
      <c r="H12" s="20"/>
      <c r="I12" s="173">
        <v>0</v>
      </c>
      <c r="J12" s="174"/>
      <c r="K12" s="174"/>
      <c r="L12" s="21">
        <v>0</v>
      </c>
      <c r="M12" s="22">
        <v>0</v>
      </c>
      <c r="N12" s="23">
        <v>0</v>
      </c>
      <c r="O12" s="24">
        <v>0</v>
      </c>
    </row>
    <row r="13" spans="1:15" x14ac:dyDescent="0.25">
      <c r="A13" s="18" t="s">
        <v>63</v>
      </c>
      <c r="B13" s="124" t="s">
        <v>42</v>
      </c>
      <c r="C13" s="125"/>
      <c r="D13" s="125"/>
      <c r="E13" s="125"/>
      <c r="F13" s="25">
        <v>4103.79</v>
      </c>
      <c r="G13" s="20">
        <v>3922.22</v>
      </c>
      <c r="H13" s="20"/>
      <c r="I13" s="173">
        <v>6903.52</v>
      </c>
      <c r="J13" s="174"/>
      <c r="K13" s="174"/>
      <c r="L13" s="21">
        <v>6899.47</v>
      </c>
      <c r="M13" s="22">
        <v>6899.47</v>
      </c>
      <c r="N13" s="23">
        <f>(L13/F13)</f>
        <v>1.6812434359457966</v>
      </c>
      <c r="O13" s="24">
        <f>(L13/I13)</f>
        <v>0.99941334275847682</v>
      </c>
    </row>
    <row r="14" spans="1:15" x14ac:dyDescent="0.25">
      <c r="A14" s="18" t="s">
        <v>64</v>
      </c>
      <c r="B14" s="124" t="s">
        <v>53</v>
      </c>
      <c r="C14" s="125"/>
      <c r="D14" s="125"/>
      <c r="E14" s="125"/>
      <c r="F14" s="25">
        <v>472.42</v>
      </c>
      <c r="G14" s="20">
        <v>464.53</v>
      </c>
      <c r="H14" s="20"/>
      <c r="I14" s="173">
        <v>297.89999999999998</v>
      </c>
      <c r="J14" s="174"/>
      <c r="K14" s="174"/>
      <c r="L14" s="21">
        <v>297.89999999999998</v>
      </c>
      <c r="M14" s="22">
        <v>297.89999999999998</v>
      </c>
      <c r="N14" s="23">
        <f>(L14/F14)</f>
        <v>0.63058295584437574</v>
      </c>
      <c r="O14" s="24">
        <f>(L14/I14)</f>
        <v>1</v>
      </c>
    </row>
    <row r="15" spans="1:15" x14ac:dyDescent="0.25">
      <c r="A15" s="18" t="s">
        <v>65</v>
      </c>
      <c r="B15" s="124" t="s">
        <v>22</v>
      </c>
      <c r="C15" s="125"/>
      <c r="D15" s="125"/>
      <c r="E15" s="125"/>
      <c r="F15" s="25">
        <v>2840.07</v>
      </c>
      <c r="G15" s="20">
        <v>2981.68</v>
      </c>
      <c r="H15" s="20"/>
      <c r="I15" s="173">
        <v>3450</v>
      </c>
      <c r="J15" s="174"/>
      <c r="K15" s="174"/>
      <c r="L15" s="21">
        <v>3261.79</v>
      </c>
      <c r="M15" s="22">
        <v>3261.79</v>
      </c>
      <c r="N15" s="23">
        <f>(L15/F15)</f>
        <v>1.1484892977989978</v>
      </c>
      <c r="O15" s="24">
        <f>(L15/I15)</f>
        <v>0.94544637681159416</v>
      </c>
    </row>
    <row r="16" spans="1:15" x14ac:dyDescent="0.25">
      <c r="A16" s="18" t="s">
        <v>66</v>
      </c>
      <c r="B16" s="124" t="s">
        <v>54</v>
      </c>
      <c r="C16" s="125"/>
      <c r="D16" s="125"/>
      <c r="E16" s="125"/>
      <c r="F16" s="25">
        <v>0</v>
      </c>
      <c r="G16" s="20">
        <v>0</v>
      </c>
      <c r="H16" s="20"/>
      <c r="I16" s="173">
        <v>0</v>
      </c>
      <c r="J16" s="174"/>
      <c r="K16" s="174"/>
      <c r="L16" s="21">
        <v>0</v>
      </c>
      <c r="M16" s="22">
        <v>0</v>
      </c>
      <c r="N16" s="23">
        <v>0</v>
      </c>
      <c r="O16" s="24">
        <v>0</v>
      </c>
    </row>
    <row r="17" spans="1:15" x14ac:dyDescent="0.25">
      <c r="A17" s="18" t="s">
        <v>67</v>
      </c>
      <c r="B17" s="124" t="s">
        <v>7</v>
      </c>
      <c r="C17" s="125"/>
      <c r="D17" s="125"/>
      <c r="E17" s="125"/>
      <c r="F17" s="25">
        <v>497.71</v>
      </c>
      <c r="G17" s="20">
        <v>796.34</v>
      </c>
      <c r="H17" s="20"/>
      <c r="I17" s="173">
        <v>647.71</v>
      </c>
      <c r="J17" s="174"/>
      <c r="K17" s="174"/>
      <c r="L17" s="21">
        <v>647.71</v>
      </c>
      <c r="M17" s="22">
        <v>647.71</v>
      </c>
      <c r="N17" s="23">
        <f>(L17/F17)</f>
        <v>1.301380321874184</v>
      </c>
      <c r="O17" s="24">
        <f>(L17/I17)</f>
        <v>1</v>
      </c>
    </row>
    <row r="18" spans="1:15" x14ac:dyDescent="0.25">
      <c r="A18" s="18" t="s">
        <v>68</v>
      </c>
      <c r="B18" s="124" t="s">
        <v>8</v>
      </c>
      <c r="C18" s="125"/>
      <c r="D18" s="125"/>
      <c r="E18" s="125"/>
      <c r="F18" s="25">
        <v>8351.65</v>
      </c>
      <c r="G18" s="20">
        <v>8361.5400000000009</v>
      </c>
      <c r="H18" s="20"/>
      <c r="I18" s="173">
        <v>7220</v>
      </c>
      <c r="J18" s="174"/>
      <c r="K18" s="174"/>
      <c r="L18" s="21">
        <v>7184.19</v>
      </c>
      <c r="M18" s="22">
        <v>7184.19</v>
      </c>
      <c r="N18" s="23">
        <f>(L18/F18)</f>
        <v>0.86021205390551569</v>
      </c>
      <c r="O18" s="24">
        <f>(L18/I18)</f>
        <v>0.99504016620498614</v>
      </c>
    </row>
    <row r="19" spans="1:15" x14ac:dyDescent="0.25">
      <c r="A19" s="18" t="s">
        <v>69</v>
      </c>
      <c r="B19" s="124" t="s">
        <v>9</v>
      </c>
      <c r="C19" s="125"/>
      <c r="D19" s="125"/>
      <c r="E19" s="125"/>
      <c r="F19" s="25">
        <v>29390.82</v>
      </c>
      <c r="G19" s="20">
        <v>29710</v>
      </c>
      <c r="H19" s="20"/>
      <c r="I19" s="173">
        <v>28973.39</v>
      </c>
      <c r="J19" s="174"/>
      <c r="K19" s="174"/>
      <c r="L19" s="21">
        <v>28973.39</v>
      </c>
      <c r="M19" s="22">
        <v>28973.39</v>
      </c>
      <c r="N19" s="23">
        <f>(L19/F19)</f>
        <v>0.98579726594902761</v>
      </c>
      <c r="O19" s="24">
        <f>(L19/I19)</f>
        <v>1</v>
      </c>
    </row>
    <row r="20" spans="1:15" x14ac:dyDescent="0.25">
      <c r="A20" s="18" t="s">
        <v>70</v>
      </c>
      <c r="B20" s="124" t="s">
        <v>31</v>
      </c>
      <c r="C20" s="125"/>
      <c r="D20" s="125"/>
      <c r="E20" s="125"/>
      <c r="F20" s="25">
        <v>3874.75</v>
      </c>
      <c r="G20" s="20">
        <v>3981.68</v>
      </c>
      <c r="H20" s="20"/>
      <c r="I20" s="173">
        <v>4184.7299999999996</v>
      </c>
      <c r="J20" s="174"/>
      <c r="K20" s="174"/>
      <c r="L20" s="21">
        <v>4133.74</v>
      </c>
      <c r="M20" s="22">
        <v>4133.74</v>
      </c>
      <c r="N20" s="23">
        <f>(L20/F20)</f>
        <v>1.0668404413187946</v>
      </c>
      <c r="O20" s="24">
        <f>(L20/I20)</f>
        <v>0.98781522344332851</v>
      </c>
    </row>
    <row r="21" spans="1:15" x14ac:dyDescent="0.25">
      <c r="A21" s="18" t="s">
        <v>71</v>
      </c>
      <c r="B21" s="124" t="s">
        <v>10</v>
      </c>
      <c r="C21" s="125"/>
      <c r="D21" s="125"/>
      <c r="E21" s="125"/>
      <c r="F21" s="25">
        <v>0</v>
      </c>
      <c r="G21" s="20">
        <v>915.79</v>
      </c>
      <c r="H21" s="20"/>
      <c r="I21" s="173">
        <v>0</v>
      </c>
      <c r="J21" s="174"/>
      <c r="K21" s="174"/>
      <c r="L21" s="21">
        <v>0</v>
      </c>
      <c r="M21" s="22">
        <v>0</v>
      </c>
      <c r="N21" s="23">
        <v>0</v>
      </c>
      <c r="O21" s="24">
        <v>0</v>
      </c>
    </row>
    <row r="22" spans="1:15" x14ac:dyDescent="0.25">
      <c r="A22" s="18" t="s">
        <v>72</v>
      </c>
      <c r="B22" s="124" t="s">
        <v>11</v>
      </c>
      <c r="C22" s="125"/>
      <c r="D22" s="125"/>
      <c r="E22" s="125"/>
      <c r="F22" s="25">
        <v>1187.93</v>
      </c>
      <c r="G22" s="20">
        <v>2126.9499999999998</v>
      </c>
      <c r="H22" s="20"/>
      <c r="I22" s="173">
        <v>2010</v>
      </c>
      <c r="J22" s="174"/>
      <c r="K22" s="174"/>
      <c r="L22" s="21">
        <v>1990.28</v>
      </c>
      <c r="M22" s="22">
        <v>1990.28</v>
      </c>
      <c r="N22" s="23">
        <f>(L22/F22)</f>
        <v>1.6754185852701757</v>
      </c>
      <c r="O22" s="24">
        <f>(L22/I22)</f>
        <v>0.9901890547263682</v>
      </c>
    </row>
    <row r="23" spans="1:15" x14ac:dyDescent="0.25">
      <c r="A23" s="18" t="s">
        <v>73</v>
      </c>
      <c r="B23" s="124" t="s">
        <v>12</v>
      </c>
      <c r="C23" s="125"/>
      <c r="D23" s="125"/>
      <c r="E23" s="125"/>
      <c r="F23" s="25">
        <v>1948.73</v>
      </c>
      <c r="G23" s="20">
        <v>2621.2800000000002</v>
      </c>
      <c r="H23" s="20"/>
      <c r="I23" s="173">
        <v>1700</v>
      </c>
      <c r="J23" s="174"/>
      <c r="K23" s="174"/>
      <c r="L23" s="21">
        <v>1622.96</v>
      </c>
      <c r="M23" s="22">
        <v>1622.96</v>
      </c>
      <c r="N23" s="23">
        <f>(L23/F23)</f>
        <v>0.83282958644861016</v>
      </c>
      <c r="O23" s="24">
        <f>(L23/I23)</f>
        <v>0.95468235294117654</v>
      </c>
    </row>
    <row r="24" spans="1:15" x14ac:dyDescent="0.25">
      <c r="A24" s="18" t="s">
        <v>74</v>
      </c>
      <c r="B24" s="124" t="s">
        <v>49</v>
      </c>
      <c r="C24" s="125"/>
      <c r="D24" s="125"/>
      <c r="E24" s="125"/>
      <c r="F24" s="25">
        <v>0</v>
      </c>
      <c r="G24" s="20">
        <v>0</v>
      </c>
      <c r="H24" s="20"/>
      <c r="I24" s="173">
        <v>0</v>
      </c>
      <c r="J24" s="174"/>
      <c r="K24" s="174"/>
      <c r="L24" s="21">
        <v>0</v>
      </c>
      <c r="M24" s="22">
        <v>0</v>
      </c>
      <c r="N24" s="23">
        <v>0</v>
      </c>
      <c r="O24" s="24">
        <v>0</v>
      </c>
    </row>
    <row r="25" spans="1:15" x14ac:dyDescent="0.25">
      <c r="A25" s="18" t="s">
        <v>75</v>
      </c>
      <c r="B25" s="124" t="s">
        <v>13</v>
      </c>
      <c r="C25" s="125"/>
      <c r="D25" s="125"/>
      <c r="E25" s="125"/>
      <c r="F25" s="25">
        <v>2173.29</v>
      </c>
      <c r="G25" s="20">
        <v>3583.52</v>
      </c>
      <c r="H25" s="20"/>
      <c r="I25" s="173">
        <v>1850</v>
      </c>
      <c r="J25" s="174"/>
      <c r="K25" s="174"/>
      <c r="L25" s="21">
        <v>1256.46</v>
      </c>
      <c r="M25" s="22">
        <v>1256.46</v>
      </c>
      <c r="N25" s="23">
        <f>(L25/F25)</f>
        <v>0.57813729414850301</v>
      </c>
      <c r="O25" s="24">
        <f t="shared" ref="O25:O30" si="0">(L25/I25)</f>
        <v>0.67916756756756758</v>
      </c>
    </row>
    <row r="26" spans="1:15" x14ac:dyDescent="0.25">
      <c r="A26" s="18" t="s">
        <v>76</v>
      </c>
      <c r="B26" s="124" t="s">
        <v>14</v>
      </c>
      <c r="C26" s="125"/>
      <c r="D26" s="125"/>
      <c r="E26" s="125"/>
      <c r="F26" s="25">
        <v>78.040000000000006</v>
      </c>
      <c r="G26" s="20">
        <v>530.89</v>
      </c>
      <c r="H26" s="20"/>
      <c r="I26" s="173">
        <v>530</v>
      </c>
      <c r="J26" s="174"/>
      <c r="K26" s="174"/>
      <c r="L26" s="21">
        <v>529.79999999999995</v>
      </c>
      <c r="M26" s="22">
        <v>529.79999999999995</v>
      </c>
      <c r="N26" s="23">
        <f>(L26/F26)</f>
        <v>6.7888262429523314</v>
      </c>
      <c r="O26" s="24">
        <f t="shared" si="0"/>
        <v>0.99962264150943392</v>
      </c>
    </row>
    <row r="27" spans="1:15" x14ac:dyDescent="0.25">
      <c r="A27" s="18" t="s">
        <v>77</v>
      </c>
      <c r="B27" s="124" t="s">
        <v>55</v>
      </c>
      <c r="C27" s="125"/>
      <c r="D27" s="125"/>
      <c r="E27" s="125"/>
      <c r="F27" s="25">
        <v>125</v>
      </c>
      <c r="G27" s="20">
        <v>132.72</v>
      </c>
      <c r="H27" s="20"/>
      <c r="I27" s="173">
        <v>235</v>
      </c>
      <c r="J27" s="174"/>
      <c r="K27" s="174"/>
      <c r="L27" s="21">
        <v>235</v>
      </c>
      <c r="M27" s="22">
        <v>235</v>
      </c>
      <c r="N27" s="23">
        <f>(L27/F27)</f>
        <v>1.88</v>
      </c>
      <c r="O27" s="24">
        <f t="shared" si="0"/>
        <v>1</v>
      </c>
    </row>
    <row r="28" spans="1:15" x14ac:dyDescent="0.25">
      <c r="A28" s="18" t="s">
        <v>78</v>
      </c>
      <c r="B28" s="124" t="s">
        <v>15</v>
      </c>
      <c r="C28" s="125"/>
      <c r="D28" s="125"/>
      <c r="E28" s="125"/>
      <c r="F28" s="25">
        <v>0</v>
      </c>
      <c r="G28" s="20">
        <v>199.08</v>
      </c>
      <c r="H28" s="20"/>
      <c r="I28" s="173">
        <v>80</v>
      </c>
      <c r="J28" s="174"/>
      <c r="K28" s="174"/>
      <c r="L28" s="21">
        <v>0</v>
      </c>
      <c r="M28" s="22">
        <v>0</v>
      </c>
      <c r="N28" s="23">
        <v>0</v>
      </c>
      <c r="O28" s="24">
        <f t="shared" si="0"/>
        <v>0</v>
      </c>
    </row>
    <row r="29" spans="1:15" x14ac:dyDescent="0.25">
      <c r="A29" s="18" t="s">
        <v>79</v>
      </c>
      <c r="B29" s="124" t="s">
        <v>17</v>
      </c>
      <c r="C29" s="125"/>
      <c r="D29" s="125"/>
      <c r="E29" s="125"/>
      <c r="F29" s="25">
        <v>3657.47</v>
      </c>
      <c r="G29" s="20">
        <v>3744.97</v>
      </c>
      <c r="H29" s="20"/>
      <c r="I29" s="173">
        <v>3850</v>
      </c>
      <c r="J29" s="174"/>
      <c r="K29" s="174"/>
      <c r="L29" s="21">
        <v>4399.68</v>
      </c>
      <c r="M29" s="22">
        <v>4399.68</v>
      </c>
      <c r="N29" s="23">
        <f>(L29/F29)</f>
        <v>1.2029298941618114</v>
      </c>
      <c r="O29" s="24">
        <f t="shared" si="0"/>
        <v>1.142774025974026</v>
      </c>
    </row>
    <row r="30" spans="1:15" x14ac:dyDescent="0.25">
      <c r="A30" s="18" t="s">
        <v>79</v>
      </c>
      <c r="B30" s="124" t="s">
        <v>83</v>
      </c>
      <c r="C30" s="125"/>
      <c r="D30" s="125"/>
      <c r="E30" s="125"/>
      <c r="F30" s="25">
        <v>6007.2</v>
      </c>
      <c r="G30" s="20">
        <v>6740.59</v>
      </c>
      <c r="H30" s="20"/>
      <c r="I30" s="173">
        <v>9095.2800000000007</v>
      </c>
      <c r="J30" s="174"/>
      <c r="K30" s="174"/>
      <c r="L30" s="21">
        <v>9085.58</v>
      </c>
      <c r="M30" s="22">
        <v>9085.58</v>
      </c>
      <c r="N30" s="23">
        <f>(L30/F30)</f>
        <v>1.5124483952590226</v>
      </c>
      <c r="O30" s="24">
        <f t="shared" si="0"/>
        <v>0.99893351276706155</v>
      </c>
    </row>
    <row r="31" spans="1:15" x14ac:dyDescent="0.25">
      <c r="A31" s="18" t="s">
        <v>80</v>
      </c>
      <c r="B31" s="124" t="s">
        <v>18</v>
      </c>
      <c r="C31" s="125"/>
      <c r="D31" s="125"/>
      <c r="E31" s="125"/>
      <c r="F31" s="25">
        <v>0</v>
      </c>
      <c r="G31" s="20">
        <v>13.27</v>
      </c>
      <c r="H31" s="20"/>
      <c r="I31" s="173">
        <v>0</v>
      </c>
      <c r="J31" s="174"/>
      <c r="K31" s="174"/>
      <c r="L31" s="21">
        <v>0</v>
      </c>
      <c r="M31" s="22">
        <v>0</v>
      </c>
      <c r="N31" s="23">
        <v>0</v>
      </c>
      <c r="O31" s="24">
        <v>0</v>
      </c>
    </row>
    <row r="32" spans="1:15" x14ac:dyDescent="0.25">
      <c r="A32" s="18" t="s">
        <v>81</v>
      </c>
      <c r="B32" s="124" t="s">
        <v>19</v>
      </c>
      <c r="C32" s="125"/>
      <c r="D32" s="125"/>
      <c r="E32" s="125"/>
      <c r="F32" s="25">
        <v>31.6</v>
      </c>
      <c r="G32" s="20">
        <v>66.36</v>
      </c>
      <c r="H32" s="20"/>
      <c r="I32" s="173">
        <v>20</v>
      </c>
      <c r="J32" s="174"/>
      <c r="K32" s="174"/>
      <c r="L32" s="21">
        <v>6.9</v>
      </c>
      <c r="M32" s="22">
        <v>6.9</v>
      </c>
      <c r="N32" s="23">
        <f>(L32/F32)</f>
        <v>0.21835443037974683</v>
      </c>
      <c r="O32" s="24">
        <f>(L32/I32)</f>
        <v>0.34500000000000003</v>
      </c>
    </row>
    <row r="33" spans="1:15" x14ac:dyDescent="0.25">
      <c r="A33" s="18" t="s">
        <v>82</v>
      </c>
      <c r="B33" s="124" t="s">
        <v>24</v>
      </c>
      <c r="C33" s="125"/>
      <c r="D33" s="125"/>
      <c r="E33" s="125"/>
      <c r="F33" s="25">
        <v>283.52999999999997</v>
      </c>
      <c r="G33" s="20">
        <v>530.89</v>
      </c>
      <c r="H33" s="20"/>
      <c r="I33" s="173">
        <v>302.8</v>
      </c>
      <c r="J33" s="174"/>
      <c r="K33" s="174"/>
      <c r="L33" s="21">
        <v>302.8</v>
      </c>
      <c r="M33" s="22">
        <v>302.8</v>
      </c>
      <c r="N33" s="23">
        <f>(L33/F33)</f>
        <v>1.0679645892850846</v>
      </c>
      <c r="O33" s="24">
        <f>(L33/I33)</f>
        <v>1</v>
      </c>
    </row>
    <row r="34" spans="1:15" x14ac:dyDescent="0.25">
      <c r="A34" s="80"/>
      <c r="B34" s="177" t="s">
        <v>36</v>
      </c>
      <c r="C34" s="178"/>
      <c r="D34" s="178"/>
      <c r="E34" s="179"/>
      <c r="F34" s="81">
        <f>SUM(F5:F33)</f>
        <v>165890.99000000002</v>
      </c>
      <c r="G34" s="81">
        <f>SUM(G5:G33)</f>
        <v>179932.41999999998</v>
      </c>
      <c r="H34" s="82"/>
      <c r="I34" s="185">
        <f>SUM(I5:I33)</f>
        <v>179932.42</v>
      </c>
      <c r="J34" s="186"/>
      <c r="K34" s="187"/>
      <c r="L34" s="175">
        <f>SUM(L5:L33)</f>
        <v>178526.44999999992</v>
      </c>
      <c r="M34" s="176"/>
      <c r="N34" s="83">
        <f>(L34/F34)*100</f>
        <v>107.61672469372803</v>
      </c>
      <c r="O34" s="84">
        <f>(L34/I34)*100</f>
        <v>99.218612187842467</v>
      </c>
    </row>
    <row r="35" spans="1:15" x14ac:dyDescent="0.25">
      <c r="A35" s="126" t="s">
        <v>21</v>
      </c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8"/>
    </row>
    <row r="36" spans="1:15" ht="15" customHeight="1" x14ac:dyDescent="0.25">
      <c r="A36" s="18" t="s">
        <v>90</v>
      </c>
      <c r="B36" s="124" t="s">
        <v>27</v>
      </c>
      <c r="C36" s="125"/>
      <c r="D36" s="125"/>
      <c r="E36" s="125"/>
      <c r="F36" s="25">
        <v>0</v>
      </c>
      <c r="G36" s="20">
        <v>0</v>
      </c>
      <c r="H36" s="20"/>
      <c r="I36" s="173">
        <v>0</v>
      </c>
      <c r="J36" s="174"/>
      <c r="K36" s="174"/>
      <c r="L36" s="21">
        <v>0</v>
      </c>
      <c r="M36" s="19"/>
      <c r="N36" s="23">
        <v>0</v>
      </c>
      <c r="O36" s="24">
        <v>0</v>
      </c>
    </row>
    <row r="37" spans="1:15" ht="15" customHeight="1" x14ac:dyDescent="0.25">
      <c r="A37" s="18" t="s">
        <v>91</v>
      </c>
      <c r="B37" s="124" t="s">
        <v>84</v>
      </c>
      <c r="C37" s="125"/>
      <c r="D37" s="125"/>
      <c r="E37" s="125"/>
      <c r="F37" s="25">
        <v>3830.45</v>
      </c>
      <c r="G37" s="20">
        <v>4645.3</v>
      </c>
      <c r="H37" s="20"/>
      <c r="I37" s="173">
        <v>6645.3</v>
      </c>
      <c r="J37" s="174"/>
      <c r="K37" s="174"/>
      <c r="L37" s="21">
        <v>0</v>
      </c>
      <c r="M37" s="19"/>
      <c r="N37" s="23">
        <f>(L37/F37)</f>
        <v>0</v>
      </c>
      <c r="O37" s="24">
        <f>(L37/I37)</f>
        <v>0</v>
      </c>
    </row>
    <row r="38" spans="1:15" ht="15" customHeight="1" x14ac:dyDescent="0.25">
      <c r="A38" s="18" t="s">
        <v>57</v>
      </c>
      <c r="B38" s="124" t="s">
        <v>4</v>
      </c>
      <c r="C38" s="125"/>
      <c r="D38" s="125"/>
      <c r="E38" s="125"/>
      <c r="F38" s="19">
        <v>0</v>
      </c>
      <c r="G38" s="27">
        <v>530.89</v>
      </c>
      <c r="H38" s="27"/>
      <c r="I38" s="173">
        <v>530.89</v>
      </c>
      <c r="J38" s="174"/>
      <c r="K38" s="174"/>
      <c r="L38" s="21">
        <v>220</v>
      </c>
      <c r="M38" s="19"/>
      <c r="N38" s="23">
        <v>0</v>
      </c>
      <c r="O38" s="24">
        <f>(L38/I38)</f>
        <v>0.4143984629584283</v>
      </c>
    </row>
    <row r="39" spans="1:15" ht="15" customHeight="1" x14ac:dyDescent="0.25">
      <c r="A39" s="18" t="s">
        <v>58</v>
      </c>
      <c r="B39" s="124" t="s">
        <v>50</v>
      </c>
      <c r="C39" s="125"/>
      <c r="D39" s="125"/>
      <c r="E39" s="125"/>
      <c r="F39" s="19">
        <v>0</v>
      </c>
      <c r="G39" s="27">
        <v>0</v>
      </c>
      <c r="H39" s="27"/>
      <c r="I39" s="173">
        <v>0</v>
      </c>
      <c r="J39" s="174"/>
      <c r="K39" s="174"/>
      <c r="L39" s="21">
        <v>0</v>
      </c>
      <c r="M39" s="19"/>
      <c r="N39" s="23">
        <v>0</v>
      </c>
      <c r="O39" s="24">
        <v>0</v>
      </c>
    </row>
    <row r="40" spans="1:15" ht="15" customHeight="1" x14ac:dyDescent="0.25">
      <c r="A40" s="18" t="s">
        <v>60</v>
      </c>
      <c r="B40" s="124" t="s">
        <v>51</v>
      </c>
      <c r="C40" s="125"/>
      <c r="D40" s="125"/>
      <c r="E40" s="125"/>
      <c r="F40" s="19">
        <v>0</v>
      </c>
      <c r="G40" s="27">
        <v>2654.46</v>
      </c>
      <c r="H40" s="27"/>
      <c r="I40" s="173">
        <v>2654.46</v>
      </c>
      <c r="J40" s="174"/>
      <c r="K40" s="174"/>
      <c r="L40" s="21">
        <v>0</v>
      </c>
      <c r="M40" s="19"/>
      <c r="N40" s="23">
        <v>0</v>
      </c>
      <c r="O40" s="24">
        <f>(L40/I40)</f>
        <v>0</v>
      </c>
    </row>
    <row r="41" spans="1:15" ht="15" customHeight="1" x14ac:dyDescent="0.25">
      <c r="A41" s="18" t="s">
        <v>92</v>
      </c>
      <c r="B41" s="124" t="s">
        <v>20</v>
      </c>
      <c r="C41" s="125"/>
      <c r="D41" s="125"/>
      <c r="E41" s="125"/>
      <c r="F41" s="19">
        <v>0</v>
      </c>
      <c r="G41" s="27">
        <v>0</v>
      </c>
      <c r="H41" s="27"/>
      <c r="I41" s="173">
        <v>500</v>
      </c>
      <c r="J41" s="174"/>
      <c r="K41" s="174"/>
      <c r="L41" s="21">
        <v>381.66</v>
      </c>
      <c r="M41" s="19"/>
      <c r="N41" s="23">
        <v>0</v>
      </c>
      <c r="O41" s="24">
        <f>(L41/I41)</f>
        <v>0.76332</v>
      </c>
    </row>
    <row r="42" spans="1:15" x14ac:dyDescent="0.25">
      <c r="A42" s="18" t="s">
        <v>61</v>
      </c>
      <c r="B42" s="124" t="s">
        <v>6</v>
      </c>
      <c r="C42" s="125"/>
      <c r="D42" s="125"/>
      <c r="E42" s="125"/>
      <c r="F42" s="19">
        <v>0</v>
      </c>
      <c r="G42" s="27">
        <v>0</v>
      </c>
      <c r="H42" s="27"/>
      <c r="I42" s="173">
        <v>0</v>
      </c>
      <c r="J42" s="174"/>
      <c r="K42" s="174"/>
      <c r="L42" s="21">
        <v>0</v>
      </c>
      <c r="M42" s="19"/>
      <c r="N42" s="23">
        <v>0</v>
      </c>
      <c r="O42" s="24">
        <v>0</v>
      </c>
    </row>
    <row r="43" spans="1:15" ht="15" customHeight="1" x14ac:dyDescent="0.25">
      <c r="A43" s="18" t="s">
        <v>62</v>
      </c>
      <c r="B43" s="124" t="s">
        <v>52</v>
      </c>
      <c r="C43" s="125"/>
      <c r="D43" s="125"/>
      <c r="E43" s="125"/>
      <c r="F43" s="19">
        <v>419.58</v>
      </c>
      <c r="G43" s="27">
        <v>1000</v>
      </c>
      <c r="H43" s="37"/>
      <c r="I43" s="173">
        <v>1000</v>
      </c>
      <c r="J43" s="174"/>
      <c r="K43" s="174"/>
      <c r="L43" s="21">
        <v>0</v>
      </c>
      <c r="M43" s="19"/>
      <c r="N43" s="23">
        <f>(L43/F43)</f>
        <v>0</v>
      </c>
      <c r="O43" s="24">
        <f>(L43/I43)</f>
        <v>0</v>
      </c>
    </row>
    <row r="44" spans="1:15" ht="15" customHeight="1" x14ac:dyDescent="0.25">
      <c r="A44" s="18" t="s">
        <v>63</v>
      </c>
      <c r="B44" s="124" t="s">
        <v>42</v>
      </c>
      <c r="C44" s="125"/>
      <c r="D44" s="125"/>
      <c r="E44" s="125"/>
      <c r="F44" s="19">
        <v>0</v>
      </c>
      <c r="G44" s="27">
        <v>1327.23</v>
      </c>
      <c r="H44" s="27"/>
      <c r="I44" s="173">
        <v>1327.23</v>
      </c>
      <c r="J44" s="174"/>
      <c r="K44" s="174"/>
      <c r="L44" s="21">
        <v>0</v>
      </c>
      <c r="M44" s="19"/>
      <c r="N44" s="23">
        <v>0</v>
      </c>
      <c r="O44" s="24">
        <f>(L44/I44)</f>
        <v>0</v>
      </c>
    </row>
    <row r="45" spans="1:15" ht="15" customHeight="1" x14ac:dyDescent="0.25">
      <c r="A45" s="18" t="s">
        <v>64</v>
      </c>
      <c r="B45" s="124" t="s">
        <v>53</v>
      </c>
      <c r="C45" s="125"/>
      <c r="D45" s="125"/>
      <c r="E45" s="125"/>
      <c r="F45" s="19">
        <v>0</v>
      </c>
      <c r="G45" s="27">
        <v>0</v>
      </c>
      <c r="H45" s="27"/>
      <c r="I45" s="173">
        <v>0</v>
      </c>
      <c r="J45" s="174"/>
      <c r="K45" s="174"/>
      <c r="L45" s="21">
        <v>0</v>
      </c>
      <c r="M45" s="27"/>
      <c r="N45" s="23">
        <v>0</v>
      </c>
      <c r="O45" s="24">
        <v>0</v>
      </c>
    </row>
    <row r="46" spans="1:15" ht="15" customHeight="1" x14ac:dyDescent="0.25">
      <c r="A46" s="18" t="s">
        <v>65</v>
      </c>
      <c r="B46" s="124" t="s">
        <v>22</v>
      </c>
      <c r="C46" s="125"/>
      <c r="D46" s="125"/>
      <c r="E46" s="125"/>
      <c r="F46" s="19">
        <v>0</v>
      </c>
      <c r="G46" s="27">
        <v>822.88</v>
      </c>
      <c r="H46" s="27"/>
      <c r="I46" s="173">
        <v>1822.88</v>
      </c>
      <c r="J46" s="174"/>
      <c r="K46" s="174"/>
      <c r="L46" s="21">
        <v>810.98</v>
      </c>
      <c r="M46" s="27"/>
      <c r="N46" s="23">
        <v>0</v>
      </c>
      <c r="O46" s="24">
        <f t="shared" ref="O46:O55" si="1">(L46/I46)</f>
        <v>0.44488940577547614</v>
      </c>
    </row>
    <row r="47" spans="1:15" ht="15" customHeight="1" x14ac:dyDescent="0.25">
      <c r="A47" s="18" t="s">
        <v>67</v>
      </c>
      <c r="B47" s="124" t="s">
        <v>7</v>
      </c>
      <c r="C47" s="125"/>
      <c r="D47" s="125"/>
      <c r="E47" s="125"/>
      <c r="F47" s="19">
        <v>0</v>
      </c>
      <c r="G47" s="27">
        <v>570.71</v>
      </c>
      <c r="H47" s="27"/>
      <c r="I47" s="173">
        <v>1570.71</v>
      </c>
      <c r="J47" s="174"/>
      <c r="K47" s="174"/>
      <c r="L47" s="21">
        <v>0</v>
      </c>
      <c r="M47" s="27"/>
      <c r="N47" s="23">
        <v>0</v>
      </c>
      <c r="O47" s="24">
        <f t="shared" si="1"/>
        <v>0</v>
      </c>
    </row>
    <row r="48" spans="1:15" ht="15" customHeight="1" x14ac:dyDescent="0.25">
      <c r="A48" s="18" t="s">
        <v>71</v>
      </c>
      <c r="B48" s="124" t="s">
        <v>10</v>
      </c>
      <c r="C48" s="125"/>
      <c r="D48" s="125"/>
      <c r="E48" s="125"/>
      <c r="F48" s="19">
        <v>0</v>
      </c>
      <c r="G48" s="27">
        <v>1327.23</v>
      </c>
      <c r="H48" s="27"/>
      <c r="I48" s="173">
        <v>1327.23</v>
      </c>
      <c r="J48" s="174"/>
      <c r="K48" s="174"/>
      <c r="L48" s="21">
        <v>202.86</v>
      </c>
      <c r="M48" s="27"/>
      <c r="N48" s="23">
        <v>0</v>
      </c>
      <c r="O48" s="24">
        <f t="shared" si="1"/>
        <v>0.15284464636875297</v>
      </c>
    </row>
    <row r="49" spans="1:15" ht="15" customHeight="1" x14ac:dyDescent="0.25">
      <c r="A49" s="18" t="s">
        <v>73</v>
      </c>
      <c r="B49" s="124" t="s">
        <v>12</v>
      </c>
      <c r="C49" s="125"/>
      <c r="D49" s="125"/>
      <c r="E49" s="125"/>
      <c r="F49" s="19">
        <v>2964.86</v>
      </c>
      <c r="G49" s="27">
        <v>4636.1400000000003</v>
      </c>
      <c r="H49" s="27"/>
      <c r="I49" s="173">
        <v>6636.14</v>
      </c>
      <c r="J49" s="174"/>
      <c r="K49" s="174"/>
      <c r="L49" s="21">
        <v>15856.93</v>
      </c>
      <c r="M49" s="27"/>
      <c r="N49" s="23">
        <f>(L49/F49)</f>
        <v>5.3482896325627518</v>
      </c>
      <c r="O49" s="24">
        <f t="shared" si="1"/>
        <v>2.3894809331930911</v>
      </c>
    </row>
    <row r="50" spans="1:15" ht="15" customHeight="1" x14ac:dyDescent="0.25">
      <c r="A50" s="18" t="s">
        <v>74</v>
      </c>
      <c r="B50" s="124" t="s">
        <v>49</v>
      </c>
      <c r="C50" s="125"/>
      <c r="D50" s="125"/>
      <c r="E50" s="125"/>
      <c r="F50" s="19">
        <v>196206.49</v>
      </c>
      <c r="G50" s="27">
        <v>165956.45000000001</v>
      </c>
      <c r="H50" s="27"/>
      <c r="I50" s="173">
        <v>244501.68</v>
      </c>
      <c r="J50" s="174"/>
      <c r="K50" s="174"/>
      <c r="L50" s="21">
        <v>233131.02</v>
      </c>
      <c r="M50" s="27"/>
      <c r="N50" s="23">
        <f>(L50/F50)</f>
        <v>1.1881921948657255</v>
      </c>
      <c r="O50" s="24">
        <f t="shared" si="1"/>
        <v>0.95349455267546623</v>
      </c>
    </row>
    <row r="51" spans="1:15" ht="15" customHeight="1" x14ac:dyDescent="0.25">
      <c r="A51" s="18" t="s">
        <v>75</v>
      </c>
      <c r="B51" s="124" t="s">
        <v>13</v>
      </c>
      <c r="C51" s="125"/>
      <c r="D51" s="125"/>
      <c r="E51" s="125"/>
      <c r="F51" s="19">
        <v>0</v>
      </c>
      <c r="G51" s="27">
        <v>0</v>
      </c>
      <c r="H51" s="27"/>
      <c r="I51" s="173">
        <v>500</v>
      </c>
      <c r="J51" s="174"/>
      <c r="K51" s="174"/>
      <c r="L51" s="21">
        <v>117.6</v>
      </c>
      <c r="M51" s="27"/>
      <c r="N51" s="23">
        <v>0</v>
      </c>
      <c r="O51" s="24">
        <f t="shared" si="1"/>
        <v>0.23519999999999999</v>
      </c>
    </row>
    <row r="52" spans="1:15" ht="15" customHeight="1" x14ac:dyDescent="0.25">
      <c r="A52" s="18" t="s">
        <v>79</v>
      </c>
      <c r="B52" s="124" t="s">
        <v>17</v>
      </c>
      <c r="C52" s="125"/>
      <c r="D52" s="125"/>
      <c r="E52" s="125"/>
      <c r="F52" s="19">
        <v>2364.6</v>
      </c>
      <c r="G52" s="27">
        <v>4478</v>
      </c>
      <c r="H52" s="27"/>
      <c r="I52" s="173">
        <v>2478</v>
      </c>
      <c r="J52" s="174"/>
      <c r="K52" s="174"/>
      <c r="L52" s="21">
        <v>1016.12</v>
      </c>
      <c r="M52" s="27"/>
      <c r="N52" s="23">
        <f>(L52/F52)</f>
        <v>0.42972172883362936</v>
      </c>
      <c r="O52" s="24">
        <f t="shared" si="1"/>
        <v>0.41005649717514125</v>
      </c>
    </row>
    <row r="53" spans="1:15" ht="15" customHeight="1" x14ac:dyDescent="0.25">
      <c r="A53" s="18" t="s">
        <v>93</v>
      </c>
      <c r="B53" s="124" t="s">
        <v>23</v>
      </c>
      <c r="C53" s="125"/>
      <c r="D53" s="125"/>
      <c r="E53" s="125"/>
      <c r="F53" s="19">
        <v>0</v>
      </c>
      <c r="G53" s="27">
        <v>12645.3</v>
      </c>
      <c r="H53" s="27"/>
      <c r="I53" s="173">
        <v>12645.3</v>
      </c>
      <c r="J53" s="174"/>
      <c r="K53" s="174"/>
      <c r="L53" s="21">
        <v>0</v>
      </c>
      <c r="M53" s="27"/>
      <c r="N53" s="23">
        <v>0</v>
      </c>
      <c r="O53" s="24">
        <f t="shared" si="1"/>
        <v>0</v>
      </c>
    </row>
    <row r="54" spans="1:15" ht="15" customHeight="1" x14ac:dyDescent="0.25">
      <c r="A54" s="18" t="s">
        <v>94</v>
      </c>
      <c r="B54" s="124" t="s">
        <v>85</v>
      </c>
      <c r="C54" s="125"/>
      <c r="D54" s="125"/>
      <c r="E54" s="125"/>
      <c r="F54" s="19">
        <v>0</v>
      </c>
      <c r="G54" s="27">
        <v>10645.3</v>
      </c>
      <c r="H54" s="27"/>
      <c r="I54" s="173">
        <v>10645.3</v>
      </c>
      <c r="J54" s="174"/>
      <c r="K54" s="174"/>
      <c r="L54" s="21">
        <v>0</v>
      </c>
      <c r="M54" s="27"/>
      <c r="N54" s="23">
        <v>0</v>
      </c>
      <c r="O54" s="24">
        <f t="shared" si="1"/>
        <v>0</v>
      </c>
    </row>
    <row r="55" spans="1:15" ht="15" customHeight="1" x14ac:dyDescent="0.25">
      <c r="A55" s="18" t="s">
        <v>95</v>
      </c>
      <c r="B55" s="124" t="s">
        <v>86</v>
      </c>
      <c r="C55" s="125"/>
      <c r="D55" s="125"/>
      <c r="E55" s="125"/>
      <c r="F55" s="19">
        <v>0</v>
      </c>
      <c r="G55" s="27">
        <v>5501.1</v>
      </c>
      <c r="H55" s="27"/>
      <c r="I55" s="173">
        <v>5501.1</v>
      </c>
      <c r="J55" s="174"/>
      <c r="K55" s="174"/>
      <c r="L55" s="21">
        <v>5058.38</v>
      </c>
      <c r="M55" s="27"/>
      <c r="N55" s="23">
        <v>0</v>
      </c>
      <c r="O55" s="24">
        <f t="shared" si="1"/>
        <v>0.91952155023540738</v>
      </c>
    </row>
    <row r="56" spans="1:15" ht="15" customHeight="1" x14ac:dyDescent="0.25">
      <c r="A56" s="18" t="s">
        <v>82</v>
      </c>
      <c r="B56" s="124" t="s">
        <v>24</v>
      </c>
      <c r="C56" s="125"/>
      <c r="D56" s="125"/>
      <c r="E56" s="125"/>
      <c r="F56" s="19">
        <v>0</v>
      </c>
      <c r="G56" s="27">
        <v>0</v>
      </c>
      <c r="H56" s="27"/>
      <c r="I56" s="173">
        <v>0</v>
      </c>
      <c r="J56" s="174"/>
      <c r="K56" s="174"/>
      <c r="L56" s="21">
        <v>0</v>
      </c>
      <c r="M56" s="27"/>
      <c r="N56" s="23">
        <v>0</v>
      </c>
      <c r="O56" s="24">
        <v>0</v>
      </c>
    </row>
    <row r="57" spans="1:15" ht="15" customHeight="1" x14ac:dyDescent="0.25">
      <c r="A57" s="18" t="s">
        <v>96</v>
      </c>
      <c r="B57" s="124" t="s">
        <v>87</v>
      </c>
      <c r="C57" s="125"/>
      <c r="D57" s="125"/>
      <c r="E57" s="125"/>
      <c r="F57" s="19">
        <v>0</v>
      </c>
      <c r="G57" s="27">
        <v>0</v>
      </c>
      <c r="H57" s="27"/>
      <c r="I57" s="173">
        <v>0</v>
      </c>
      <c r="J57" s="174"/>
      <c r="K57" s="174"/>
      <c r="L57" s="21">
        <v>0</v>
      </c>
      <c r="M57" s="27"/>
      <c r="N57" s="23">
        <v>0</v>
      </c>
      <c r="O57" s="24">
        <v>0</v>
      </c>
    </row>
    <row r="58" spans="1:15" ht="15" customHeight="1" x14ac:dyDescent="0.25">
      <c r="A58" s="18" t="s">
        <v>97</v>
      </c>
      <c r="B58" s="124" t="s">
        <v>88</v>
      </c>
      <c r="C58" s="125"/>
      <c r="D58" s="125"/>
      <c r="E58" s="125"/>
      <c r="F58" s="19">
        <v>0</v>
      </c>
      <c r="G58" s="27">
        <v>0</v>
      </c>
      <c r="H58" s="27"/>
      <c r="I58" s="173">
        <v>0</v>
      </c>
      <c r="J58" s="174"/>
      <c r="K58" s="174"/>
      <c r="L58" s="21">
        <v>0</v>
      </c>
      <c r="M58" s="27"/>
      <c r="N58" s="23">
        <v>0</v>
      </c>
      <c r="O58" s="24">
        <v>0</v>
      </c>
    </row>
    <row r="59" spans="1:15" ht="15" customHeight="1" x14ac:dyDescent="0.25">
      <c r="A59" s="18" t="s">
        <v>98</v>
      </c>
      <c r="B59" s="124" t="s">
        <v>89</v>
      </c>
      <c r="C59" s="125"/>
      <c r="D59" s="125"/>
      <c r="E59" s="125"/>
      <c r="F59" s="19">
        <v>0</v>
      </c>
      <c r="G59" s="27">
        <v>0</v>
      </c>
      <c r="H59" s="27"/>
      <c r="I59" s="173">
        <v>0</v>
      </c>
      <c r="J59" s="174"/>
      <c r="K59" s="174"/>
      <c r="L59" s="21">
        <v>0</v>
      </c>
      <c r="M59" s="27"/>
      <c r="N59" s="23">
        <v>0</v>
      </c>
      <c r="O59" s="24">
        <v>0</v>
      </c>
    </row>
    <row r="60" spans="1:15" ht="15" customHeight="1" x14ac:dyDescent="0.25">
      <c r="A60" s="85"/>
      <c r="B60" s="167" t="s">
        <v>35</v>
      </c>
      <c r="C60" s="168"/>
      <c r="D60" s="168"/>
      <c r="E60" s="169"/>
      <c r="F60" s="86">
        <f>SUM(F36:F59)</f>
        <v>205785.98</v>
      </c>
      <c r="G60" s="87">
        <f>SUM(G36:G59)</f>
        <v>216740.99</v>
      </c>
      <c r="H60" s="87"/>
      <c r="I60" s="170">
        <f>SUM(I36:K59)</f>
        <v>300286.21999999997</v>
      </c>
      <c r="J60" s="171"/>
      <c r="K60" s="172"/>
      <c r="L60" s="170">
        <f>SUM(L36:M59)</f>
        <v>256795.55</v>
      </c>
      <c r="M60" s="171"/>
      <c r="N60" s="88">
        <f>(L60/F60)</f>
        <v>1.2478767989928177</v>
      </c>
      <c r="O60" s="88">
        <f>(L60/G60)</f>
        <v>1.1848038066080624</v>
      </c>
    </row>
    <row r="61" spans="1:15" ht="15" customHeight="1" x14ac:dyDescent="0.25">
      <c r="A61" s="28">
        <v>6614</v>
      </c>
      <c r="B61" s="133" t="s">
        <v>119</v>
      </c>
      <c r="C61" s="134"/>
      <c r="D61" s="134"/>
      <c r="E61" s="135"/>
      <c r="F61" s="38">
        <v>0</v>
      </c>
      <c r="G61" s="38">
        <v>0</v>
      </c>
      <c r="H61" s="38"/>
      <c r="I61" s="39">
        <v>10000</v>
      </c>
      <c r="J61" s="40"/>
      <c r="K61" s="40"/>
      <c r="L61" s="38">
        <v>11357.1</v>
      </c>
      <c r="M61" s="40"/>
      <c r="N61" s="96">
        <v>0</v>
      </c>
      <c r="O61" s="97">
        <f>(L61/I61)</f>
        <v>1.13571</v>
      </c>
    </row>
    <row r="62" spans="1:15" ht="15" customHeight="1" x14ac:dyDescent="0.25">
      <c r="A62" s="28">
        <v>6615</v>
      </c>
      <c r="B62" s="133" t="s">
        <v>120</v>
      </c>
      <c r="C62" s="134"/>
      <c r="D62" s="134"/>
      <c r="E62" s="135"/>
      <c r="F62" s="38">
        <v>214693.14</v>
      </c>
      <c r="G62" s="38">
        <v>185679.21</v>
      </c>
      <c r="H62" s="38"/>
      <c r="I62" s="39">
        <v>257000</v>
      </c>
      <c r="J62" s="40"/>
      <c r="K62" s="40"/>
      <c r="L62" s="38">
        <v>255228.81</v>
      </c>
      <c r="M62" s="40"/>
      <c r="N62" s="96">
        <f t="shared" ref="N62:N63" si="2">(L62/F62)</f>
        <v>1.1888074765686505</v>
      </c>
      <c r="O62" s="97">
        <f t="shared" ref="O62:O64" si="3">(L62/I62)</f>
        <v>0.99310821011673156</v>
      </c>
    </row>
    <row r="63" spans="1:15" ht="15" customHeight="1" x14ac:dyDescent="0.25">
      <c r="A63" s="28">
        <v>6615</v>
      </c>
      <c r="B63" s="133" t="s">
        <v>121</v>
      </c>
      <c r="C63" s="134"/>
      <c r="D63" s="134"/>
      <c r="E63" s="135"/>
      <c r="F63" s="38">
        <v>708.48</v>
      </c>
      <c r="G63" s="38">
        <v>1061.78</v>
      </c>
      <c r="H63" s="38"/>
      <c r="I63" s="39">
        <v>3000</v>
      </c>
      <c r="J63" s="40"/>
      <c r="K63" s="40"/>
      <c r="L63" s="38">
        <v>2933.76</v>
      </c>
      <c r="M63" s="40"/>
      <c r="N63" s="96">
        <f t="shared" si="2"/>
        <v>4.1409214092140925</v>
      </c>
      <c r="O63" s="97">
        <f t="shared" si="3"/>
        <v>0.97792000000000012</v>
      </c>
    </row>
    <row r="64" spans="1:15" ht="15" customHeight="1" x14ac:dyDescent="0.25">
      <c r="A64" s="9">
        <v>9221</v>
      </c>
      <c r="B64" s="133" t="s">
        <v>33</v>
      </c>
      <c r="C64" s="134"/>
      <c r="D64" s="134"/>
      <c r="E64" s="135"/>
      <c r="F64" s="38">
        <v>0</v>
      </c>
      <c r="G64" s="38">
        <v>30000</v>
      </c>
      <c r="H64" s="38"/>
      <c r="I64" s="39">
        <v>30286.22</v>
      </c>
      <c r="J64" s="40"/>
      <c r="K64" s="40"/>
      <c r="L64" s="38">
        <v>30286.22</v>
      </c>
      <c r="M64" s="40"/>
      <c r="N64" s="96">
        <v>0</v>
      </c>
      <c r="O64" s="97">
        <f t="shared" si="3"/>
        <v>1</v>
      </c>
    </row>
    <row r="65" spans="1:15" x14ac:dyDescent="0.25">
      <c r="A65" s="29"/>
      <c r="B65" s="136" t="s">
        <v>34</v>
      </c>
      <c r="C65" s="132"/>
      <c r="D65" s="132"/>
      <c r="E65" s="137"/>
      <c r="F65" s="41">
        <f>SUM(F61:F64)</f>
        <v>215401.62000000002</v>
      </c>
      <c r="G65" s="41">
        <f>SUM(G61:G64)</f>
        <v>216740.99</v>
      </c>
      <c r="H65" s="41"/>
      <c r="I65" s="42">
        <f>SUM(I61:I64)</f>
        <v>300286.21999999997</v>
      </c>
      <c r="J65" s="43"/>
      <c r="K65" s="43"/>
      <c r="L65" s="41">
        <f>SUM(L61:L64)</f>
        <v>299805.89</v>
      </c>
      <c r="M65" s="43"/>
      <c r="N65" s="99">
        <f>(L65/F65)</f>
        <v>1.3918460316129468</v>
      </c>
      <c r="O65" s="99">
        <f>(L65/G65)</f>
        <v>1.3832449967124356</v>
      </c>
    </row>
    <row r="66" spans="1:15" x14ac:dyDescent="0.25">
      <c r="A66" s="75" t="s">
        <v>25</v>
      </c>
      <c r="B66" s="76"/>
      <c r="C66" s="76"/>
      <c r="D66" s="76"/>
      <c r="E66" s="76"/>
      <c r="F66" s="78"/>
      <c r="G66" s="79"/>
      <c r="H66" s="79"/>
      <c r="I66" s="79"/>
      <c r="J66" s="79"/>
      <c r="K66" s="79"/>
      <c r="L66" s="79"/>
      <c r="M66" s="79"/>
      <c r="N66" s="76"/>
      <c r="O66" s="77"/>
    </row>
    <row r="67" spans="1:15" x14ac:dyDescent="0.25">
      <c r="A67" s="31" t="s">
        <v>56</v>
      </c>
      <c r="B67" s="124" t="s">
        <v>3</v>
      </c>
      <c r="C67" s="125"/>
      <c r="D67" s="125"/>
      <c r="E67" s="125"/>
      <c r="F67" s="19">
        <v>298.62</v>
      </c>
      <c r="G67" s="27">
        <v>398.17</v>
      </c>
      <c r="H67" s="27"/>
      <c r="I67" s="173">
        <v>998.17</v>
      </c>
      <c r="J67" s="174"/>
      <c r="K67" s="174"/>
      <c r="L67" s="21">
        <v>331.8</v>
      </c>
      <c r="M67" s="21">
        <v>331.8</v>
      </c>
      <c r="N67" s="23">
        <f>(L67/F67)</f>
        <v>1.1111111111111112</v>
      </c>
      <c r="O67" s="24">
        <f>(L67/I67)</f>
        <v>0.33240830720218001</v>
      </c>
    </row>
    <row r="68" spans="1:15" x14ac:dyDescent="0.25">
      <c r="A68" s="31" t="s">
        <v>57</v>
      </c>
      <c r="B68" s="124" t="s">
        <v>4</v>
      </c>
      <c r="C68" s="125"/>
      <c r="D68" s="125"/>
      <c r="E68" s="125"/>
      <c r="F68" s="19">
        <v>0</v>
      </c>
      <c r="G68" s="27">
        <v>0</v>
      </c>
      <c r="H68" s="27"/>
      <c r="I68" s="173">
        <v>0</v>
      </c>
      <c r="J68" s="174"/>
      <c r="K68" s="174"/>
      <c r="L68" s="21">
        <v>0</v>
      </c>
      <c r="M68" s="21">
        <v>0</v>
      </c>
      <c r="N68" s="23">
        <v>0</v>
      </c>
      <c r="O68" s="24">
        <v>0</v>
      </c>
    </row>
    <row r="69" spans="1:15" x14ac:dyDescent="0.25">
      <c r="A69" s="31" t="s">
        <v>61</v>
      </c>
      <c r="B69" s="124" t="s">
        <v>6</v>
      </c>
      <c r="C69" s="125"/>
      <c r="D69" s="125"/>
      <c r="E69" s="125"/>
      <c r="F69" s="19">
        <v>0</v>
      </c>
      <c r="G69" s="27">
        <v>0</v>
      </c>
      <c r="H69" s="27"/>
      <c r="I69" s="173">
        <v>0</v>
      </c>
      <c r="J69" s="174"/>
      <c r="K69" s="174"/>
      <c r="L69" s="21">
        <v>0</v>
      </c>
      <c r="M69" s="21">
        <v>0</v>
      </c>
      <c r="N69" s="23">
        <v>0</v>
      </c>
      <c r="O69" s="24">
        <v>0</v>
      </c>
    </row>
    <row r="70" spans="1:15" x14ac:dyDescent="0.25">
      <c r="A70" s="31" t="s">
        <v>71</v>
      </c>
      <c r="B70" s="124" t="s">
        <v>10</v>
      </c>
      <c r="C70" s="125"/>
      <c r="D70" s="125"/>
      <c r="E70" s="125"/>
      <c r="F70" s="19">
        <v>0</v>
      </c>
      <c r="G70" s="27">
        <v>265.44</v>
      </c>
      <c r="H70" s="37"/>
      <c r="I70" s="173">
        <v>765.44</v>
      </c>
      <c r="J70" s="174"/>
      <c r="K70" s="174"/>
      <c r="L70" s="21">
        <v>0</v>
      </c>
      <c r="M70" s="21">
        <v>0</v>
      </c>
      <c r="N70" s="23">
        <v>0</v>
      </c>
      <c r="O70" s="24">
        <f>(L70/I70)</f>
        <v>0</v>
      </c>
    </row>
    <row r="71" spans="1:15" x14ac:dyDescent="0.25">
      <c r="A71" s="31" t="s">
        <v>73</v>
      </c>
      <c r="B71" s="124" t="s">
        <v>12</v>
      </c>
      <c r="C71" s="125"/>
      <c r="D71" s="125"/>
      <c r="E71" s="125"/>
      <c r="F71" s="19">
        <v>78.680000000000007</v>
      </c>
      <c r="G71" s="27">
        <v>0</v>
      </c>
      <c r="H71" s="27"/>
      <c r="I71" s="173">
        <v>663.35</v>
      </c>
      <c r="J71" s="174"/>
      <c r="K71" s="174"/>
      <c r="L71" s="21">
        <v>139.91</v>
      </c>
      <c r="M71" s="21">
        <v>139.91</v>
      </c>
      <c r="N71" s="23">
        <f>(L71/F71)</f>
        <v>1.7782155566853073</v>
      </c>
      <c r="O71" s="24">
        <f>(L71/I71)</f>
        <v>0.21091429863571265</v>
      </c>
    </row>
    <row r="72" spans="1:15" x14ac:dyDescent="0.25">
      <c r="A72" s="31" t="s">
        <v>74</v>
      </c>
      <c r="B72" s="124" t="s">
        <v>49</v>
      </c>
      <c r="C72" s="125"/>
      <c r="D72" s="125"/>
      <c r="E72" s="125"/>
      <c r="F72" s="19">
        <v>99.54</v>
      </c>
      <c r="G72" s="27">
        <v>663.62</v>
      </c>
      <c r="H72" s="27"/>
      <c r="I72" s="173">
        <v>439.91</v>
      </c>
      <c r="J72" s="174"/>
      <c r="K72" s="174"/>
      <c r="L72" s="21">
        <v>33.18</v>
      </c>
      <c r="M72" s="21">
        <v>33.18</v>
      </c>
      <c r="N72" s="23">
        <f>(L72/F72)</f>
        <v>0.33333333333333331</v>
      </c>
      <c r="O72" s="24">
        <f>(L72/I72)</f>
        <v>7.5424518651542358E-2</v>
      </c>
    </row>
    <row r="73" spans="1:15" x14ac:dyDescent="0.25">
      <c r="A73" s="31" t="s">
        <v>75</v>
      </c>
      <c r="B73" s="124" t="s">
        <v>13</v>
      </c>
      <c r="C73" s="125"/>
      <c r="D73" s="125"/>
      <c r="E73" s="125"/>
      <c r="F73" s="19">
        <v>0</v>
      </c>
      <c r="G73" s="27">
        <v>0</v>
      </c>
      <c r="H73" s="27"/>
      <c r="I73" s="173">
        <v>0</v>
      </c>
      <c r="J73" s="174"/>
      <c r="K73" s="174"/>
      <c r="L73" s="21">
        <v>0</v>
      </c>
      <c r="M73" s="21">
        <v>0</v>
      </c>
      <c r="N73" s="23">
        <v>0</v>
      </c>
      <c r="O73" s="24">
        <v>0</v>
      </c>
    </row>
    <row r="74" spans="1:15" x14ac:dyDescent="0.25">
      <c r="A74" s="85"/>
      <c r="B74" s="177" t="s">
        <v>35</v>
      </c>
      <c r="C74" s="178"/>
      <c r="D74" s="178"/>
      <c r="E74" s="179"/>
      <c r="F74" s="86">
        <f>SUM(F67:F73)</f>
        <v>476.84000000000003</v>
      </c>
      <c r="G74" s="87">
        <f>SUM(G67:G73)</f>
        <v>1327.23</v>
      </c>
      <c r="H74" s="87"/>
      <c r="I74" s="170">
        <f>SUM(I67:I73)</f>
        <v>2866.87</v>
      </c>
      <c r="J74" s="171"/>
      <c r="K74" s="172"/>
      <c r="L74" s="170">
        <f>SUM(L67:L73)</f>
        <v>504.89000000000004</v>
      </c>
      <c r="M74" s="171"/>
      <c r="N74" s="88">
        <f>(L74/F74)</f>
        <v>1.0588247630232364</v>
      </c>
      <c r="O74" s="89">
        <f>(L74/I74)</f>
        <v>0.17611192694471672</v>
      </c>
    </row>
    <row r="75" spans="1:15" x14ac:dyDescent="0.25">
      <c r="A75" s="32">
        <v>6526</v>
      </c>
      <c r="B75" s="138" t="s">
        <v>38</v>
      </c>
      <c r="C75" s="139"/>
      <c r="D75" s="139"/>
      <c r="E75" s="139"/>
      <c r="F75" s="39">
        <v>816.19</v>
      </c>
      <c r="G75" s="40">
        <v>1327.23</v>
      </c>
      <c r="H75" s="44"/>
      <c r="I75" s="39">
        <v>850</v>
      </c>
      <c r="J75" s="45"/>
      <c r="K75" s="45"/>
      <c r="L75" s="40">
        <v>949.46</v>
      </c>
      <c r="M75" s="45"/>
      <c r="N75" s="96">
        <f t="shared" ref="N75" si="4">(L75/F75)</f>
        <v>1.163283059091633</v>
      </c>
      <c r="O75" s="97">
        <f t="shared" ref="O75:O76" si="5">(L75/I75)</f>
        <v>1.1170117647058824</v>
      </c>
    </row>
    <row r="76" spans="1:15" x14ac:dyDescent="0.25">
      <c r="A76" s="32">
        <v>9221</v>
      </c>
      <c r="B76" s="138" t="s">
        <v>33</v>
      </c>
      <c r="C76" s="139"/>
      <c r="D76" s="139"/>
      <c r="E76" s="139"/>
      <c r="F76" s="39">
        <v>0</v>
      </c>
      <c r="G76" s="40">
        <v>0</v>
      </c>
      <c r="H76" s="44"/>
      <c r="I76" s="44">
        <v>2016.87</v>
      </c>
      <c r="J76" s="45"/>
      <c r="K76" s="45"/>
      <c r="L76" s="44">
        <v>2016.88</v>
      </c>
      <c r="M76" s="45"/>
      <c r="N76" s="96">
        <v>0</v>
      </c>
      <c r="O76" s="97">
        <f t="shared" si="5"/>
        <v>1.0000049581777706</v>
      </c>
    </row>
    <row r="77" spans="1:15" x14ac:dyDescent="0.25">
      <c r="A77" s="33"/>
      <c r="B77" s="132" t="s">
        <v>37</v>
      </c>
      <c r="C77" s="132"/>
      <c r="D77" s="132"/>
      <c r="E77" s="132"/>
      <c r="F77" s="42">
        <f>SUM(F75:F76)</f>
        <v>816.19</v>
      </c>
      <c r="G77" s="43">
        <f>SUM(G75:G76)</f>
        <v>1327.23</v>
      </c>
      <c r="H77" s="46"/>
      <c r="I77" s="46">
        <f>I75+I76</f>
        <v>2866.87</v>
      </c>
      <c r="J77" s="43"/>
      <c r="K77" s="43"/>
      <c r="L77" s="46">
        <f>SUM(L75:L76)</f>
        <v>2966.34</v>
      </c>
      <c r="M77" s="43"/>
      <c r="N77" s="100">
        <f>(L77/F77)</f>
        <v>3.6343743491098888</v>
      </c>
      <c r="O77" s="98">
        <f>(L77/G77)</f>
        <v>2.234985646798219</v>
      </c>
    </row>
    <row r="78" spans="1:15" x14ac:dyDescent="0.25">
      <c r="A78" s="129" t="s">
        <v>26</v>
      </c>
      <c r="B78" s="130"/>
      <c r="C78" s="130"/>
      <c r="D78" s="130"/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1"/>
    </row>
    <row r="79" spans="1:15" x14ac:dyDescent="0.25">
      <c r="A79" s="18" t="s">
        <v>90</v>
      </c>
      <c r="B79" s="124" t="s">
        <v>27</v>
      </c>
      <c r="C79" s="125"/>
      <c r="D79" s="125"/>
      <c r="E79" s="125"/>
      <c r="F79" s="47">
        <v>13365.36</v>
      </c>
      <c r="G79" s="48">
        <v>23288.27</v>
      </c>
      <c r="H79" s="48"/>
      <c r="I79" s="173">
        <v>13727.33</v>
      </c>
      <c r="J79" s="174"/>
      <c r="K79" s="174"/>
      <c r="L79" s="21">
        <v>8581.07</v>
      </c>
      <c r="M79" s="21">
        <v>8581.07</v>
      </c>
      <c r="N79" s="23">
        <f>(L79/F79)</f>
        <v>0.64203807454494299</v>
      </c>
      <c r="O79" s="24">
        <f>(L79/I79)</f>
        <v>0.62510845153427508</v>
      </c>
    </row>
    <row r="80" spans="1:15" x14ac:dyDescent="0.25">
      <c r="A80" s="18" t="s">
        <v>90</v>
      </c>
      <c r="B80" s="124" t="s">
        <v>106</v>
      </c>
      <c r="C80" s="125"/>
      <c r="D80" s="125"/>
      <c r="E80" s="125"/>
      <c r="F80" s="47">
        <v>588688.93999999994</v>
      </c>
      <c r="G80" s="48">
        <v>1356020.31</v>
      </c>
      <c r="H80" s="48"/>
      <c r="I80" s="173">
        <v>1673500.39</v>
      </c>
      <c r="J80" s="174"/>
      <c r="K80" s="174"/>
      <c r="L80" s="21">
        <v>1627231.99</v>
      </c>
      <c r="M80" s="21">
        <v>1627231.99</v>
      </c>
      <c r="N80" s="23">
        <f>(L80/F80)</f>
        <v>2.7641626662800904</v>
      </c>
      <c r="O80" s="24">
        <f>(L80/I80)</f>
        <v>0.97235232194956356</v>
      </c>
    </row>
    <row r="81" spans="1:15" x14ac:dyDescent="0.25">
      <c r="A81" s="18" t="s">
        <v>91</v>
      </c>
      <c r="B81" s="124" t="s">
        <v>84</v>
      </c>
      <c r="C81" s="125"/>
      <c r="D81" s="125"/>
      <c r="E81" s="125"/>
      <c r="F81" s="47">
        <v>0</v>
      </c>
      <c r="G81" s="48">
        <v>0</v>
      </c>
      <c r="H81" s="48"/>
      <c r="I81" s="173">
        <v>0</v>
      </c>
      <c r="J81" s="174"/>
      <c r="K81" s="174"/>
      <c r="L81" s="21">
        <v>0</v>
      </c>
      <c r="M81" s="21">
        <v>0</v>
      </c>
      <c r="N81" s="23">
        <v>0</v>
      </c>
      <c r="O81" s="24">
        <v>0</v>
      </c>
    </row>
    <row r="82" spans="1:15" x14ac:dyDescent="0.25">
      <c r="A82" s="18" t="s">
        <v>91</v>
      </c>
      <c r="B82" s="124" t="s">
        <v>107</v>
      </c>
      <c r="C82" s="125"/>
      <c r="D82" s="125"/>
      <c r="E82" s="125"/>
      <c r="F82" s="47">
        <v>28983.74</v>
      </c>
      <c r="G82" s="48">
        <v>35436.980000000003</v>
      </c>
      <c r="H82" s="48"/>
      <c r="I82" s="173">
        <v>40997.379999999997</v>
      </c>
      <c r="J82" s="174"/>
      <c r="K82" s="174"/>
      <c r="L82" s="21">
        <v>47078.05</v>
      </c>
      <c r="M82" s="21">
        <v>47078.05</v>
      </c>
      <c r="N82" s="23">
        <f>(L82/F82)</f>
        <v>1.6242917580684895</v>
      </c>
      <c r="O82" s="24">
        <f>(L82/I82)</f>
        <v>1.1483185023042937</v>
      </c>
    </row>
    <row r="83" spans="1:15" x14ac:dyDescent="0.25">
      <c r="A83" s="18" t="s">
        <v>56</v>
      </c>
      <c r="B83" s="124" t="s">
        <v>3</v>
      </c>
      <c r="C83" s="125"/>
      <c r="D83" s="125"/>
      <c r="E83" s="125"/>
      <c r="F83" s="47">
        <v>0</v>
      </c>
      <c r="G83" s="48">
        <v>0</v>
      </c>
      <c r="H83" s="48"/>
      <c r="I83" s="173">
        <v>0</v>
      </c>
      <c r="J83" s="174"/>
      <c r="K83" s="174"/>
      <c r="L83" s="21">
        <v>0</v>
      </c>
      <c r="M83" s="21">
        <v>0</v>
      </c>
      <c r="N83" s="23">
        <v>0</v>
      </c>
      <c r="O83" s="24">
        <v>0</v>
      </c>
    </row>
    <row r="84" spans="1:15" x14ac:dyDescent="0.25">
      <c r="A84" s="18" t="s">
        <v>56</v>
      </c>
      <c r="B84" s="124" t="s">
        <v>108</v>
      </c>
      <c r="C84" s="125"/>
      <c r="D84" s="125"/>
      <c r="E84" s="125"/>
      <c r="F84" s="47">
        <v>22362.05</v>
      </c>
      <c r="G84" s="48">
        <v>59924.35</v>
      </c>
      <c r="H84" s="48"/>
      <c r="I84" s="173">
        <v>64421.29</v>
      </c>
      <c r="J84" s="174"/>
      <c r="K84" s="174"/>
      <c r="L84" s="21">
        <v>65120.05</v>
      </c>
      <c r="M84" s="21">
        <v>65120.05</v>
      </c>
      <c r="N84" s="23">
        <f>(L84/F84)</f>
        <v>2.9120787226573595</v>
      </c>
      <c r="O84" s="24">
        <f>(L84/I84)</f>
        <v>1.0108467247396009</v>
      </c>
    </row>
    <row r="85" spans="1:15" x14ac:dyDescent="0.25">
      <c r="A85" s="18" t="s">
        <v>102</v>
      </c>
      <c r="B85" s="124" t="s">
        <v>99</v>
      </c>
      <c r="C85" s="125"/>
      <c r="D85" s="125"/>
      <c r="E85" s="125"/>
      <c r="F85" s="49">
        <v>1895.57</v>
      </c>
      <c r="G85" s="50">
        <v>4445.3</v>
      </c>
      <c r="H85" s="50"/>
      <c r="I85" s="173">
        <v>2265.38</v>
      </c>
      <c r="J85" s="174"/>
      <c r="K85" s="174"/>
      <c r="L85" s="21">
        <v>1035.3599999999999</v>
      </c>
      <c r="M85" s="21">
        <v>1035.3599999999999</v>
      </c>
      <c r="N85" s="23">
        <f>(L85/F85)</f>
        <v>0.54619982379970133</v>
      </c>
      <c r="O85" s="24">
        <f>(L85/I85)</f>
        <v>0.45703590567586888</v>
      </c>
    </row>
    <row r="86" spans="1:15" x14ac:dyDescent="0.25">
      <c r="A86" s="18" t="s">
        <v>102</v>
      </c>
      <c r="B86" s="124" t="s">
        <v>109</v>
      </c>
      <c r="C86" s="125"/>
      <c r="D86" s="125"/>
      <c r="E86" s="125"/>
      <c r="F86" s="47">
        <v>101125.27</v>
      </c>
      <c r="G86" s="48">
        <v>213776.63</v>
      </c>
      <c r="H86" s="48"/>
      <c r="I86" s="173">
        <v>275520.48</v>
      </c>
      <c r="J86" s="174"/>
      <c r="K86" s="174"/>
      <c r="L86" s="21">
        <v>275715.34999999998</v>
      </c>
      <c r="M86" s="21">
        <v>275715.34999999998</v>
      </c>
      <c r="N86" s="23">
        <f>(L86/F86)</f>
        <v>2.7264733137424502</v>
      </c>
      <c r="O86" s="24">
        <f>(L86/I86)</f>
        <v>1.0007072795459706</v>
      </c>
    </row>
    <row r="87" spans="1:15" x14ac:dyDescent="0.25">
      <c r="A87" s="18" t="s">
        <v>103</v>
      </c>
      <c r="B87" s="124" t="s">
        <v>100</v>
      </c>
      <c r="C87" s="125"/>
      <c r="D87" s="125"/>
      <c r="E87" s="125"/>
      <c r="F87" s="47">
        <v>207.88</v>
      </c>
      <c r="G87" s="48">
        <v>536.39</v>
      </c>
      <c r="H87" s="48"/>
      <c r="I87" s="173">
        <v>300</v>
      </c>
      <c r="J87" s="174"/>
      <c r="K87" s="174"/>
      <c r="L87" s="21">
        <v>68.52</v>
      </c>
      <c r="M87" s="21">
        <v>68.52</v>
      </c>
      <c r="N87" s="23">
        <f>(L87/F87)</f>
        <v>0.32961323840677315</v>
      </c>
      <c r="O87" s="24">
        <f>(L87/I87)</f>
        <v>0.22839999999999999</v>
      </c>
    </row>
    <row r="88" spans="1:15" x14ac:dyDescent="0.25">
      <c r="A88" s="18" t="s">
        <v>57</v>
      </c>
      <c r="B88" s="124" t="s">
        <v>4</v>
      </c>
      <c r="C88" s="125"/>
      <c r="D88" s="125"/>
      <c r="E88" s="125"/>
      <c r="F88" s="47">
        <v>0</v>
      </c>
      <c r="G88" s="48">
        <v>0</v>
      </c>
      <c r="H88" s="48"/>
      <c r="I88" s="173">
        <v>0</v>
      </c>
      <c r="J88" s="174"/>
      <c r="K88" s="174"/>
      <c r="L88" s="21">
        <v>0</v>
      </c>
      <c r="M88" s="21">
        <v>0</v>
      </c>
      <c r="N88" s="23">
        <v>0</v>
      </c>
      <c r="O88" s="24">
        <v>0</v>
      </c>
    </row>
    <row r="89" spans="1:15" x14ac:dyDescent="0.25">
      <c r="A89" s="18" t="s">
        <v>60</v>
      </c>
      <c r="B89" s="124" t="s">
        <v>51</v>
      </c>
      <c r="C89" s="125"/>
      <c r="D89" s="125"/>
      <c r="E89" s="125"/>
      <c r="F89" s="47">
        <v>591.66999999999996</v>
      </c>
      <c r="G89" s="48">
        <v>0</v>
      </c>
      <c r="H89" s="48"/>
      <c r="I89" s="173">
        <v>815</v>
      </c>
      <c r="J89" s="174"/>
      <c r="K89" s="174"/>
      <c r="L89" s="21">
        <v>613.39</v>
      </c>
      <c r="M89" s="21">
        <v>613.39</v>
      </c>
      <c r="N89" s="23">
        <f>(L89/F89)</f>
        <v>1.0367096523399868</v>
      </c>
      <c r="O89" s="24">
        <f>(L89/I89)</f>
        <v>0.75262576687116567</v>
      </c>
    </row>
    <row r="90" spans="1:15" x14ac:dyDescent="0.25">
      <c r="A90" s="18" t="s">
        <v>60</v>
      </c>
      <c r="B90" s="124" t="s">
        <v>51</v>
      </c>
      <c r="C90" s="125"/>
      <c r="D90" s="125"/>
      <c r="E90" s="125"/>
      <c r="F90" s="47">
        <v>0</v>
      </c>
      <c r="G90" s="48">
        <v>0</v>
      </c>
      <c r="H90" s="48"/>
      <c r="I90" s="173">
        <v>0</v>
      </c>
      <c r="J90" s="174"/>
      <c r="K90" s="174"/>
      <c r="L90" s="21">
        <v>0</v>
      </c>
      <c r="M90" s="21">
        <v>0</v>
      </c>
      <c r="N90" s="23">
        <v>0</v>
      </c>
      <c r="O90" s="24">
        <v>0</v>
      </c>
    </row>
    <row r="91" spans="1:15" x14ac:dyDescent="0.25">
      <c r="A91" s="18" t="s">
        <v>61</v>
      </c>
      <c r="B91" s="124" t="s">
        <v>6</v>
      </c>
      <c r="C91" s="125"/>
      <c r="D91" s="125"/>
      <c r="E91" s="125"/>
      <c r="F91" s="47">
        <v>0</v>
      </c>
      <c r="G91" s="48">
        <v>0</v>
      </c>
      <c r="H91" s="48"/>
      <c r="I91" s="173">
        <v>0</v>
      </c>
      <c r="J91" s="174"/>
      <c r="K91" s="174"/>
      <c r="L91" s="21">
        <v>0</v>
      </c>
      <c r="M91" s="21">
        <v>0</v>
      </c>
      <c r="N91" s="23">
        <v>0</v>
      </c>
      <c r="O91" s="24">
        <v>0</v>
      </c>
    </row>
    <row r="92" spans="1:15" x14ac:dyDescent="0.25">
      <c r="A92" s="18" t="s">
        <v>63</v>
      </c>
      <c r="B92" s="124" t="s">
        <v>42</v>
      </c>
      <c r="C92" s="125"/>
      <c r="D92" s="125"/>
      <c r="E92" s="125"/>
      <c r="F92" s="47">
        <v>81.41</v>
      </c>
      <c r="G92" s="48">
        <v>729.98</v>
      </c>
      <c r="H92" s="48"/>
      <c r="I92" s="173">
        <v>729.98</v>
      </c>
      <c r="J92" s="174"/>
      <c r="K92" s="174"/>
      <c r="L92" s="21">
        <v>0</v>
      </c>
      <c r="M92" s="21">
        <v>0</v>
      </c>
      <c r="N92" s="23">
        <v>0</v>
      </c>
      <c r="O92" s="24">
        <f>(L92/I92)</f>
        <v>0</v>
      </c>
    </row>
    <row r="93" spans="1:15" x14ac:dyDescent="0.25">
      <c r="A93" s="18" t="s">
        <v>63</v>
      </c>
      <c r="B93" s="124" t="s">
        <v>42</v>
      </c>
      <c r="C93" s="125"/>
      <c r="D93" s="125"/>
      <c r="E93" s="125"/>
      <c r="F93" s="47">
        <v>0</v>
      </c>
      <c r="G93" s="48">
        <v>0</v>
      </c>
      <c r="H93" s="48"/>
      <c r="I93" s="173">
        <v>0</v>
      </c>
      <c r="J93" s="174"/>
      <c r="K93" s="174"/>
      <c r="L93" s="21">
        <v>0</v>
      </c>
      <c r="M93" s="21">
        <v>0</v>
      </c>
      <c r="N93" s="23">
        <v>0</v>
      </c>
      <c r="O93" s="24">
        <v>0</v>
      </c>
    </row>
    <row r="94" spans="1:15" x14ac:dyDescent="0.25">
      <c r="A94" s="18" t="s">
        <v>63</v>
      </c>
      <c r="B94" s="124" t="s">
        <v>42</v>
      </c>
      <c r="C94" s="125"/>
      <c r="D94" s="125"/>
      <c r="E94" s="125"/>
      <c r="F94" s="47">
        <v>0</v>
      </c>
      <c r="G94" s="48">
        <v>0</v>
      </c>
      <c r="H94" s="48"/>
      <c r="I94" s="173">
        <v>0</v>
      </c>
      <c r="J94" s="174"/>
      <c r="K94" s="174"/>
      <c r="L94" s="21">
        <v>0</v>
      </c>
      <c r="M94" s="21">
        <v>0</v>
      </c>
      <c r="N94" s="23">
        <v>0</v>
      </c>
      <c r="O94" s="24">
        <v>0</v>
      </c>
    </row>
    <row r="95" spans="1:15" x14ac:dyDescent="0.25">
      <c r="A95" s="18" t="s">
        <v>65</v>
      </c>
      <c r="B95" s="124" t="s">
        <v>22</v>
      </c>
      <c r="C95" s="125"/>
      <c r="D95" s="125"/>
      <c r="E95" s="125"/>
      <c r="F95" s="49">
        <v>0</v>
      </c>
      <c r="G95" s="50">
        <v>0</v>
      </c>
      <c r="H95" s="50"/>
      <c r="I95" s="173">
        <v>0</v>
      </c>
      <c r="J95" s="174"/>
      <c r="K95" s="174"/>
      <c r="L95" s="21">
        <v>0</v>
      </c>
      <c r="M95" s="21">
        <v>0</v>
      </c>
      <c r="N95" s="23">
        <v>0</v>
      </c>
      <c r="O95" s="24">
        <v>0</v>
      </c>
    </row>
    <row r="96" spans="1:15" x14ac:dyDescent="0.25">
      <c r="A96" s="18" t="s">
        <v>68</v>
      </c>
      <c r="B96" s="124" t="s">
        <v>8</v>
      </c>
      <c r="C96" s="125"/>
      <c r="D96" s="125"/>
      <c r="E96" s="125"/>
      <c r="F96" s="47">
        <v>0</v>
      </c>
      <c r="G96" s="48">
        <v>0</v>
      </c>
      <c r="H96" s="48"/>
      <c r="I96" s="173">
        <v>0</v>
      </c>
      <c r="J96" s="174"/>
      <c r="K96" s="174"/>
      <c r="L96" s="21">
        <v>0</v>
      </c>
      <c r="M96" s="21">
        <v>0</v>
      </c>
      <c r="N96" s="23">
        <v>0</v>
      </c>
      <c r="O96" s="24">
        <v>0</v>
      </c>
    </row>
    <row r="97" spans="1:15" x14ac:dyDescent="0.25">
      <c r="A97" s="18" t="s">
        <v>69</v>
      </c>
      <c r="B97" s="124" t="s">
        <v>9</v>
      </c>
      <c r="C97" s="125"/>
      <c r="D97" s="125"/>
      <c r="E97" s="125"/>
      <c r="F97" s="47">
        <v>720</v>
      </c>
      <c r="G97" s="48">
        <v>0</v>
      </c>
      <c r="H97" s="48"/>
      <c r="I97" s="173">
        <v>0</v>
      </c>
      <c r="J97" s="174"/>
      <c r="K97" s="174"/>
      <c r="L97" s="21">
        <v>0</v>
      </c>
      <c r="M97" s="21">
        <v>0</v>
      </c>
      <c r="N97" s="23">
        <v>0</v>
      </c>
      <c r="O97" s="24">
        <v>0</v>
      </c>
    </row>
    <row r="98" spans="1:15" x14ac:dyDescent="0.25">
      <c r="A98" s="18" t="s">
        <v>71</v>
      </c>
      <c r="B98" s="124" t="s">
        <v>10</v>
      </c>
      <c r="C98" s="125"/>
      <c r="D98" s="125"/>
      <c r="E98" s="125"/>
      <c r="F98" s="47">
        <v>0</v>
      </c>
      <c r="G98" s="48">
        <v>0</v>
      </c>
      <c r="H98" s="48"/>
      <c r="I98" s="173">
        <v>0</v>
      </c>
      <c r="J98" s="174"/>
      <c r="K98" s="174"/>
      <c r="L98" s="21">
        <v>2235.12</v>
      </c>
      <c r="M98" s="21">
        <v>2235.12</v>
      </c>
      <c r="N98" s="23">
        <v>0</v>
      </c>
      <c r="O98" s="24">
        <v>0</v>
      </c>
    </row>
    <row r="99" spans="1:15" x14ac:dyDescent="0.25">
      <c r="A99" s="18" t="s">
        <v>71</v>
      </c>
      <c r="B99" s="124" t="s">
        <v>10</v>
      </c>
      <c r="C99" s="125"/>
      <c r="D99" s="125"/>
      <c r="E99" s="125"/>
      <c r="F99" s="47">
        <v>0</v>
      </c>
      <c r="G99" s="48">
        <v>0</v>
      </c>
      <c r="H99" s="48"/>
      <c r="I99" s="173">
        <v>0</v>
      </c>
      <c r="J99" s="174"/>
      <c r="K99" s="174"/>
      <c r="L99" s="21">
        <v>0</v>
      </c>
      <c r="M99" s="21">
        <v>0</v>
      </c>
      <c r="N99" s="23">
        <v>0</v>
      </c>
      <c r="O99" s="24">
        <v>0</v>
      </c>
    </row>
    <row r="100" spans="1:15" x14ac:dyDescent="0.25">
      <c r="A100" s="18" t="s">
        <v>71</v>
      </c>
      <c r="B100" s="124" t="s">
        <v>10</v>
      </c>
      <c r="C100" s="125"/>
      <c r="D100" s="125"/>
      <c r="E100" s="125"/>
      <c r="F100" s="47">
        <v>0</v>
      </c>
      <c r="G100" s="48">
        <v>0</v>
      </c>
      <c r="H100" s="48"/>
      <c r="I100" s="173">
        <v>0</v>
      </c>
      <c r="J100" s="174"/>
      <c r="K100" s="174"/>
      <c r="L100" s="21">
        <v>0</v>
      </c>
      <c r="M100" s="21">
        <v>0</v>
      </c>
      <c r="N100" s="23">
        <v>0</v>
      </c>
      <c r="O100" s="24">
        <v>0</v>
      </c>
    </row>
    <row r="101" spans="1:15" x14ac:dyDescent="0.25">
      <c r="A101" s="18" t="s">
        <v>74</v>
      </c>
      <c r="B101" s="124" t="s">
        <v>49</v>
      </c>
      <c r="C101" s="125"/>
      <c r="D101" s="125"/>
      <c r="E101" s="125"/>
      <c r="F101" s="47">
        <v>0</v>
      </c>
      <c r="G101" s="48">
        <v>0</v>
      </c>
      <c r="H101" s="48"/>
      <c r="I101" s="173">
        <v>0</v>
      </c>
      <c r="J101" s="174"/>
      <c r="K101" s="174"/>
      <c r="L101" s="21">
        <v>77.73</v>
      </c>
      <c r="M101" s="21">
        <v>77.73</v>
      </c>
      <c r="N101" s="23">
        <v>0</v>
      </c>
      <c r="O101" s="24">
        <v>0</v>
      </c>
    </row>
    <row r="102" spans="1:15" x14ac:dyDescent="0.25">
      <c r="A102" s="18" t="s">
        <v>75</v>
      </c>
      <c r="B102" s="124" t="s">
        <v>13</v>
      </c>
      <c r="C102" s="125"/>
      <c r="D102" s="125"/>
      <c r="E102" s="125"/>
      <c r="F102" s="47">
        <v>0</v>
      </c>
      <c r="G102" s="48">
        <v>0</v>
      </c>
      <c r="H102" s="48"/>
      <c r="I102" s="173">
        <v>0</v>
      </c>
      <c r="J102" s="174"/>
      <c r="K102" s="174"/>
      <c r="L102" s="21">
        <v>0</v>
      </c>
      <c r="M102" s="21">
        <v>0</v>
      </c>
      <c r="N102" s="23">
        <v>0</v>
      </c>
      <c r="O102" s="24">
        <v>0</v>
      </c>
    </row>
    <row r="103" spans="1:15" x14ac:dyDescent="0.25">
      <c r="A103" s="18" t="s">
        <v>76</v>
      </c>
      <c r="B103" s="124" t="s">
        <v>14</v>
      </c>
      <c r="C103" s="125"/>
      <c r="D103" s="125"/>
      <c r="E103" s="125"/>
      <c r="F103" s="49">
        <v>244.21</v>
      </c>
      <c r="G103" s="48">
        <v>0</v>
      </c>
      <c r="H103" s="51"/>
      <c r="I103" s="173">
        <v>200</v>
      </c>
      <c r="J103" s="174"/>
      <c r="K103" s="174"/>
      <c r="L103" s="21">
        <v>170</v>
      </c>
      <c r="M103" s="21">
        <v>170</v>
      </c>
      <c r="N103" s="23">
        <f>(L103/F103)</f>
        <v>0.69612218991851271</v>
      </c>
      <c r="O103" s="24">
        <f>(L103/I103)</f>
        <v>0.85</v>
      </c>
    </row>
    <row r="104" spans="1:15" x14ac:dyDescent="0.25">
      <c r="A104" s="18" t="s">
        <v>78</v>
      </c>
      <c r="B104" s="124" t="s">
        <v>15</v>
      </c>
      <c r="C104" s="125"/>
      <c r="D104" s="125"/>
      <c r="E104" s="125"/>
      <c r="F104" s="47">
        <v>0</v>
      </c>
      <c r="G104" s="48">
        <v>0</v>
      </c>
      <c r="H104" s="48"/>
      <c r="I104" s="173">
        <v>450</v>
      </c>
      <c r="J104" s="174"/>
      <c r="K104" s="174"/>
      <c r="L104" s="21">
        <v>431.35</v>
      </c>
      <c r="M104" s="21">
        <v>431.35</v>
      </c>
      <c r="N104" s="23">
        <v>0</v>
      </c>
      <c r="O104" s="24">
        <f>(L104/I104)</f>
        <v>0.95855555555555561</v>
      </c>
    </row>
    <row r="105" spans="1:15" x14ac:dyDescent="0.25">
      <c r="A105" s="18" t="s">
        <v>78</v>
      </c>
      <c r="B105" s="124" t="s">
        <v>110</v>
      </c>
      <c r="C105" s="125"/>
      <c r="D105" s="125"/>
      <c r="E105" s="125"/>
      <c r="F105" s="47">
        <v>700</v>
      </c>
      <c r="G105" s="48">
        <v>1951.03</v>
      </c>
      <c r="H105" s="48"/>
      <c r="I105" s="173">
        <v>2016</v>
      </c>
      <c r="J105" s="174"/>
      <c r="K105" s="174"/>
      <c r="L105" s="21">
        <v>2016</v>
      </c>
      <c r="M105" s="21">
        <v>2016</v>
      </c>
      <c r="N105" s="23">
        <f>(L105/F105)</f>
        <v>2.88</v>
      </c>
      <c r="O105" s="24">
        <f>(L105/I105)</f>
        <v>1</v>
      </c>
    </row>
    <row r="106" spans="1:15" x14ac:dyDescent="0.25">
      <c r="A106" s="18" t="s">
        <v>104</v>
      </c>
      <c r="B106" s="124" t="s">
        <v>16</v>
      </c>
      <c r="C106" s="125"/>
      <c r="D106" s="125"/>
      <c r="E106" s="125"/>
      <c r="F106" s="47">
        <v>4968.8</v>
      </c>
      <c r="G106" s="48">
        <v>3318.07</v>
      </c>
      <c r="H106" s="48"/>
      <c r="I106" s="173">
        <v>3342.1</v>
      </c>
      <c r="J106" s="174"/>
      <c r="K106" s="174"/>
      <c r="L106" s="21">
        <v>497.71</v>
      </c>
      <c r="M106" s="21">
        <v>497.71</v>
      </c>
      <c r="N106" s="23">
        <f>(L106/F106)</f>
        <v>0.10016704234422798</v>
      </c>
      <c r="O106" s="24">
        <f>(L106/I106)</f>
        <v>0.14892133688399509</v>
      </c>
    </row>
    <row r="107" spans="1:15" x14ac:dyDescent="0.25">
      <c r="A107" s="18" t="s">
        <v>81</v>
      </c>
      <c r="B107" s="124" t="s">
        <v>19</v>
      </c>
      <c r="C107" s="125"/>
      <c r="D107" s="125"/>
      <c r="E107" s="125"/>
      <c r="F107" s="47">
        <v>5448.58</v>
      </c>
      <c r="G107" s="48">
        <v>1526.31</v>
      </c>
      <c r="H107" s="48"/>
      <c r="I107" s="173">
        <v>3504.62</v>
      </c>
      <c r="J107" s="174"/>
      <c r="K107" s="174"/>
      <c r="L107" s="21">
        <v>3076.73</v>
      </c>
      <c r="M107" s="21">
        <v>3076.73</v>
      </c>
      <c r="N107" s="23">
        <f>(L107/F107)</f>
        <v>0.56468474354786014</v>
      </c>
      <c r="O107" s="24">
        <f>(L107/I107)</f>
        <v>0.87790687720780003</v>
      </c>
    </row>
    <row r="108" spans="1:15" x14ac:dyDescent="0.25">
      <c r="A108" s="18" t="s">
        <v>93</v>
      </c>
      <c r="B108" s="124" t="s">
        <v>23</v>
      </c>
      <c r="C108" s="125"/>
      <c r="D108" s="125"/>
      <c r="E108" s="125"/>
      <c r="F108" s="47">
        <v>0</v>
      </c>
      <c r="G108" s="48">
        <v>0</v>
      </c>
      <c r="H108" s="48"/>
      <c r="I108" s="173">
        <v>0</v>
      </c>
      <c r="J108" s="174"/>
      <c r="K108" s="174"/>
      <c r="L108" s="21">
        <v>0</v>
      </c>
      <c r="M108" s="21">
        <v>0</v>
      </c>
      <c r="N108" s="23">
        <v>0</v>
      </c>
      <c r="O108" s="24">
        <v>0</v>
      </c>
    </row>
    <row r="109" spans="1:15" x14ac:dyDescent="0.25">
      <c r="A109" s="18" t="s">
        <v>93</v>
      </c>
      <c r="B109" s="124" t="s">
        <v>23</v>
      </c>
      <c r="C109" s="125"/>
      <c r="D109" s="125"/>
      <c r="E109" s="125"/>
      <c r="F109" s="47">
        <v>0</v>
      </c>
      <c r="G109" s="48">
        <v>0</v>
      </c>
      <c r="H109" s="48"/>
      <c r="I109" s="173">
        <v>0</v>
      </c>
      <c r="J109" s="174"/>
      <c r="K109" s="174"/>
      <c r="L109" s="21">
        <v>0</v>
      </c>
      <c r="M109" s="21">
        <v>0</v>
      </c>
      <c r="N109" s="23">
        <v>0</v>
      </c>
      <c r="O109" s="24">
        <v>0</v>
      </c>
    </row>
    <row r="110" spans="1:15" x14ac:dyDescent="0.25">
      <c r="A110" s="18" t="s">
        <v>95</v>
      </c>
      <c r="B110" s="124" t="s">
        <v>86</v>
      </c>
      <c r="C110" s="125"/>
      <c r="D110" s="125"/>
      <c r="E110" s="125"/>
      <c r="F110" s="47">
        <v>131.33000000000001</v>
      </c>
      <c r="G110" s="48">
        <v>0</v>
      </c>
      <c r="H110" s="48"/>
      <c r="I110" s="173">
        <v>0</v>
      </c>
      <c r="J110" s="174"/>
      <c r="K110" s="174"/>
      <c r="L110" s="21">
        <v>0</v>
      </c>
      <c r="M110" s="21">
        <v>0</v>
      </c>
      <c r="N110" s="23">
        <f>(L110/F110)</f>
        <v>0</v>
      </c>
      <c r="O110" s="24">
        <v>0</v>
      </c>
    </row>
    <row r="111" spans="1:15" x14ac:dyDescent="0.25">
      <c r="A111" s="18" t="s">
        <v>82</v>
      </c>
      <c r="B111" s="124" t="s">
        <v>24</v>
      </c>
      <c r="C111" s="125"/>
      <c r="D111" s="125"/>
      <c r="E111" s="125"/>
      <c r="F111" s="47">
        <v>719.95</v>
      </c>
      <c r="G111" s="48">
        <v>663.61</v>
      </c>
      <c r="H111" s="48"/>
      <c r="I111" s="173">
        <v>663.61</v>
      </c>
      <c r="J111" s="174"/>
      <c r="K111" s="174"/>
      <c r="L111" s="21">
        <v>1009.09</v>
      </c>
      <c r="M111" s="21">
        <v>1009.09</v>
      </c>
      <c r="N111" s="23">
        <f>(L111/F111)</f>
        <v>1.4016112230015974</v>
      </c>
      <c r="O111" s="24">
        <f>(L111/I111)</f>
        <v>1.5206069830171336</v>
      </c>
    </row>
    <row r="112" spans="1:15" x14ac:dyDescent="0.25">
      <c r="A112" s="18" t="s">
        <v>105</v>
      </c>
      <c r="B112" s="124" t="s">
        <v>101</v>
      </c>
      <c r="C112" s="125"/>
      <c r="D112" s="125"/>
      <c r="E112" s="125"/>
      <c r="F112" s="47">
        <v>0</v>
      </c>
      <c r="G112" s="48">
        <v>0</v>
      </c>
      <c r="H112" s="48"/>
      <c r="I112" s="173">
        <v>0</v>
      </c>
      <c r="J112" s="174"/>
      <c r="K112" s="174"/>
      <c r="L112" s="21">
        <v>0</v>
      </c>
      <c r="M112" s="21">
        <v>0</v>
      </c>
      <c r="N112" s="23">
        <v>0</v>
      </c>
      <c r="O112" s="24">
        <v>0</v>
      </c>
    </row>
    <row r="113" spans="1:15" x14ac:dyDescent="0.25">
      <c r="A113" s="18" t="s">
        <v>97</v>
      </c>
      <c r="B113" s="124" t="s">
        <v>88</v>
      </c>
      <c r="C113" s="125"/>
      <c r="D113" s="125"/>
      <c r="E113" s="125"/>
      <c r="F113" s="47">
        <v>0</v>
      </c>
      <c r="G113" s="48">
        <v>0</v>
      </c>
      <c r="H113" s="48"/>
      <c r="I113" s="173">
        <v>0</v>
      </c>
      <c r="J113" s="174"/>
      <c r="K113" s="174"/>
      <c r="L113" s="21">
        <v>0</v>
      </c>
      <c r="M113" s="21">
        <v>0</v>
      </c>
      <c r="N113" s="23">
        <v>0</v>
      </c>
      <c r="O113" s="24">
        <v>0</v>
      </c>
    </row>
    <row r="114" spans="1:15" x14ac:dyDescent="0.25">
      <c r="A114" s="85"/>
      <c r="B114" s="177" t="s">
        <v>32</v>
      </c>
      <c r="C114" s="178"/>
      <c r="D114" s="178"/>
      <c r="E114" s="179"/>
      <c r="F114" s="90">
        <f>SUM(F79:F113)</f>
        <v>770234.75999999989</v>
      </c>
      <c r="G114" s="90">
        <f>SUM(G79:G113)</f>
        <v>1701617.2300000004</v>
      </c>
      <c r="H114" s="91"/>
      <c r="I114" s="170">
        <f>SUM(I79:I113)</f>
        <v>2082453.56</v>
      </c>
      <c r="J114" s="171"/>
      <c r="K114" s="171"/>
      <c r="L114" s="170">
        <f>SUM(L79:L113)</f>
        <v>2034957.5100000002</v>
      </c>
      <c r="M114" s="171"/>
      <c r="N114" s="88">
        <f>(L114/F114)</f>
        <v>2.6419964609231612</v>
      </c>
      <c r="O114" s="89">
        <f>(L114/I114)</f>
        <v>0.97719226449400398</v>
      </c>
    </row>
    <row r="115" spans="1:15" ht="14.25" customHeight="1" x14ac:dyDescent="0.25">
      <c r="A115" s="126" t="s">
        <v>111</v>
      </c>
      <c r="B115" s="127"/>
      <c r="C115" s="127"/>
      <c r="D115" s="127"/>
      <c r="E115" s="127"/>
      <c r="F115" s="127"/>
      <c r="G115" s="127"/>
      <c r="H115" s="127"/>
      <c r="I115" s="127"/>
      <c r="J115" s="127"/>
      <c r="K115" s="127"/>
      <c r="L115" s="127"/>
      <c r="M115" s="127"/>
      <c r="N115" s="127"/>
      <c r="O115" s="128"/>
    </row>
    <row r="116" spans="1:15" ht="14.25" customHeight="1" x14ac:dyDescent="0.25">
      <c r="A116" s="18" t="s">
        <v>57</v>
      </c>
      <c r="B116" s="124" t="s">
        <v>4</v>
      </c>
      <c r="C116" s="125"/>
      <c r="D116" s="125"/>
      <c r="E116" s="125"/>
      <c r="F116" s="25">
        <v>107571.6</v>
      </c>
      <c r="G116" s="20">
        <v>70292.649999999994</v>
      </c>
      <c r="H116" s="20"/>
      <c r="I116" s="173">
        <v>92292.65</v>
      </c>
      <c r="J116" s="174"/>
      <c r="K116" s="174"/>
      <c r="L116" s="21">
        <v>53378.32</v>
      </c>
      <c r="M116" s="21"/>
      <c r="N116" s="23">
        <f>(L116/F116)</f>
        <v>0.49621201134872028</v>
      </c>
      <c r="O116" s="24">
        <f>(L116/I116)</f>
        <v>0.5783593818142615</v>
      </c>
    </row>
    <row r="117" spans="1:15" ht="14.25" customHeight="1" x14ac:dyDescent="0.25">
      <c r="A117" s="18" t="s">
        <v>57</v>
      </c>
      <c r="B117" s="124" t="s">
        <v>4</v>
      </c>
      <c r="C117" s="125"/>
      <c r="D117" s="125"/>
      <c r="E117" s="125"/>
      <c r="F117" s="25">
        <v>0</v>
      </c>
      <c r="G117" s="20">
        <v>0</v>
      </c>
      <c r="H117" s="20"/>
      <c r="I117" s="173">
        <v>0</v>
      </c>
      <c r="J117" s="174"/>
      <c r="K117" s="174"/>
      <c r="L117" s="21">
        <v>60</v>
      </c>
      <c r="M117" s="21"/>
      <c r="N117" s="23">
        <v>0</v>
      </c>
      <c r="O117" s="24">
        <v>0</v>
      </c>
    </row>
    <row r="118" spans="1:15" ht="14.25" customHeight="1" x14ac:dyDescent="0.25">
      <c r="A118" s="18" t="s">
        <v>59</v>
      </c>
      <c r="B118" s="124" t="s">
        <v>5</v>
      </c>
      <c r="C118" s="125"/>
      <c r="D118" s="125"/>
      <c r="E118" s="125"/>
      <c r="F118" s="25">
        <v>27310</v>
      </c>
      <c r="G118" s="20">
        <v>55277.13</v>
      </c>
      <c r="H118" s="20"/>
      <c r="I118" s="173">
        <v>55607.3</v>
      </c>
      <c r="J118" s="174"/>
      <c r="K118" s="174"/>
      <c r="L118" s="21">
        <v>31030.05</v>
      </c>
      <c r="M118" s="21"/>
      <c r="N118" s="23">
        <f>(L118/F118)</f>
        <v>1.1362156719150494</v>
      </c>
      <c r="O118" s="24">
        <f>(L118/I118)</f>
        <v>0.55802115909242123</v>
      </c>
    </row>
    <row r="119" spans="1:15" ht="14.25" customHeight="1" x14ac:dyDescent="0.25">
      <c r="A119" s="18" t="s">
        <v>60</v>
      </c>
      <c r="B119" s="124" t="s">
        <v>51</v>
      </c>
      <c r="C119" s="125"/>
      <c r="D119" s="125"/>
      <c r="E119" s="125"/>
      <c r="F119" s="25">
        <v>0</v>
      </c>
      <c r="G119" s="20">
        <v>3583.52</v>
      </c>
      <c r="H119" s="20"/>
      <c r="I119" s="173">
        <v>3583.52</v>
      </c>
      <c r="J119" s="174"/>
      <c r="K119" s="174"/>
      <c r="L119" s="21">
        <v>0</v>
      </c>
      <c r="M119" s="21"/>
      <c r="N119" s="23">
        <v>0</v>
      </c>
      <c r="O119" s="24">
        <f>(L119/I119)</f>
        <v>0</v>
      </c>
    </row>
    <row r="120" spans="1:15" ht="14.25" customHeight="1" x14ac:dyDescent="0.25">
      <c r="A120" s="18" t="s">
        <v>60</v>
      </c>
      <c r="B120" s="124" t="s">
        <v>51</v>
      </c>
      <c r="C120" s="125"/>
      <c r="D120" s="125"/>
      <c r="E120" s="125"/>
      <c r="F120" s="25">
        <v>0</v>
      </c>
      <c r="G120" s="20">
        <v>0</v>
      </c>
      <c r="H120" s="20"/>
      <c r="I120" s="173">
        <v>0</v>
      </c>
      <c r="J120" s="174"/>
      <c r="K120" s="174"/>
      <c r="L120" s="21">
        <v>0</v>
      </c>
      <c r="M120" s="21"/>
      <c r="N120" s="23">
        <v>0</v>
      </c>
      <c r="O120" s="24">
        <v>0</v>
      </c>
    </row>
    <row r="121" spans="1:15" ht="14.25" customHeight="1" x14ac:dyDescent="0.25">
      <c r="A121" s="18" t="s">
        <v>65</v>
      </c>
      <c r="B121" s="124" t="s">
        <v>22</v>
      </c>
      <c r="C121" s="125"/>
      <c r="D121" s="125"/>
      <c r="E121" s="125"/>
      <c r="F121" s="25">
        <v>20767.169999999998</v>
      </c>
      <c r="G121" s="20">
        <v>19707.61</v>
      </c>
      <c r="H121" s="20"/>
      <c r="I121" s="173">
        <v>21707.61</v>
      </c>
      <c r="J121" s="174"/>
      <c r="K121" s="174"/>
      <c r="L121" s="21">
        <v>15219.15</v>
      </c>
      <c r="M121" s="21"/>
      <c r="N121" s="23">
        <f>(L121/F121)</f>
        <v>0.73284660355744191</v>
      </c>
      <c r="O121" s="24">
        <f>(L121/I121)</f>
        <v>0.70109744923554451</v>
      </c>
    </row>
    <row r="122" spans="1:15" ht="14.25" customHeight="1" x14ac:dyDescent="0.25">
      <c r="A122" s="18" t="s">
        <v>65</v>
      </c>
      <c r="B122" s="124" t="s">
        <v>22</v>
      </c>
      <c r="C122" s="125"/>
      <c r="D122" s="125"/>
      <c r="E122" s="125"/>
      <c r="F122" s="25">
        <v>690</v>
      </c>
      <c r="G122" s="20">
        <v>0</v>
      </c>
      <c r="H122" s="20"/>
      <c r="I122" s="173">
        <v>0</v>
      </c>
      <c r="J122" s="174"/>
      <c r="K122" s="174"/>
      <c r="L122" s="21">
        <v>0</v>
      </c>
      <c r="M122" s="21"/>
      <c r="N122" s="23">
        <f>(L122/F122)</f>
        <v>0</v>
      </c>
      <c r="O122" s="24">
        <v>0</v>
      </c>
    </row>
    <row r="123" spans="1:15" ht="14.25" customHeight="1" x14ac:dyDescent="0.25">
      <c r="A123" s="18" t="s">
        <v>67</v>
      </c>
      <c r="B123" s="124" t="s">
        <v>7</v>
      </c>
      <c r="C123" s="125"/>
      <c r="D123" s="125"/>
      <c r="E123" s="125"/>
      <c r="F123" s="25">
        <v>0</v>
      </c>
      <c r="G123" s="20">
        <v>3981.68</v>
      </c>
      <c r="H123" s="20"/>
      <c r="I123" s="173">
        <v>3981.68</v>
      </c>
      <c r="J123" s="174"/>
      <c r="K123" s="174"/>
      <c r="L123" s="21">
        <v>0</v>
      </c>
      <c r="M123" s="21"/>
      <c r="N123" s="23">
        <v>0</v>
      </c>
      <c r="O123" s="24">
        <f>(L123/I123)</f>
        <v>0</v>
      </c>
    </row>
    <row r="124" spans="1:15" ht="14.25" customHeight="1" x14ac:dyDescent="0.25">
      <c r="A124" s="18" t="s">
        <v>71</v>
      </c>
      <c r="B124" s="124" t="s">
        <v>10</v>
      </c>
      <c r="C124" s="125"/>
      <c r="D124" s="125"/>
      <c r="E124" s="125"/>
      <c r="F124" s="25">
        <v>0</v>
      </c>
      <c r="G124" s="20">
        <v>0</v>
      </c>
      <c r="H124" s="20"/>
      <c r="I124" s="173">
        <v>0</v>
      </c>
      <c r="J124" s="174"/>
      <c r="K124" s="174"/>
      <c r="L124" s="21">
        <v>0</v>
      </c>
      <c r="M124" s="21"/>
      <c r="N124" s="23">
        <v>0</v>
      </c>
      <c r="O124" s="24">
        <v>0</v>
      </c>
    </row>
    <row r="125" spans="1:15" ht="14.25" customHeight="1" x14ac:dyDescent="0.25">
      <c r="A125" s="18" t="s">
        <v>71</v>
      </c>
      <c r="B125" s="124" t="s">
        <v>10</v>
      </c>
      <c r="C125" s="125"/>
      <c r="D125" s="125"/>
      <c r="E125" s="125"/>
      <c r="F125" s="25">
        <v>54359.06</v>
      </c>
      <c r="G125" s="20">
        <v>33043.339999999997</v>
      </c>
      <c r="H125" s="20"/>
      <c r="I125" s="173">
        <v>13043.34</v>
      </c>
      <c r="J125" s="174"/>
      <c r="K125" s="174"/>
      <c r="L125" s="21">
        <v>8300.43</v>
      </c>
      <c r="M125" s="21"/>
      <c r="N125" s="23">
        <f>(L125/F125)</f>
        <v>0.15269634905386517</v>
      </c>
      <c r="O125" s="24">
        <f>(L125/I125)</f>
        <v>0.63637304555428287</v>
      </c>
    </row>
    <row r="126" spans="1:15" ht="14.25" customHeight="1" x14ac:dyDescent="0.25">
      <c r="A126" s="18" t="s">
        <v>71</v>
      </c>
      <c r="B126" s="124" t="s">
        <v>10</v>
      </c>
      <c r="C126" s="125"/>
      <c r="D126" s="125"/>
      <c r="E126" s="125"/>
      <c r="F126" s="25">
        <v>17520</v>
      </c>
      <c r="G126" s="20">
        <v>0</v>
      </c>
      <c r="H126" s="20"/>
      <c r="I126" s="173">
        <v>0</v>
      </c>
      <c r="J126" s="174"/>
      <c r="K126" s="174"/>
      <c r="L126" s="21">
        <v>0</v>
      </c>
      <c r="M126" s="21"/>
      <c r="N126" s="23">
        <f>(L126/F126)</f>
        <v>0</v>
      </c>
      <c r="O126" s="24">
        <v>0</v>
      </c>
    </row>
    <row r="127" spans="1:15" ht="14.25" customHeight="1" x14ac:dyDescent="0.25">
      <c r="A127" s="18" t="s">
        <v>73</v>
      </c>
      <c r="B127" s="124" t="s">
        <v>12</v>
      </c>
      <c r="C127" s="125"/>
      <c r="D127" s="125"/>
      <c r="E127" s="125"/>
      <c r="F127" s="25">
        <v>0</v>
      </c>
      <c r="G127" s="20">
        <v>0</v>
      </c>
      <c r="H127" s="20"/>
      <c r="I127" s="173">
        <v>0</v>
      </c>
      <c r="J127" s="174"/>
      <c r="K127" s="174"/>
      <c r="L127" s="21">
        <v>0</v>
      </c>
      <c r="M127" s="21"/>
      <c r="N127" s="23">
        <v>0</v>
      </c>
      <c r="O127" s="24">
        <v>0</v>
      </c>
    </row>
    <row r="128" spans="1:15" ht="14.25" customHeight="1" x14ac:dyDescent="0.25">
      <c r="A128" s="18" t="s">
        <v>73</v>
      </c>
      <c r="B128" s="124" t="s">
        <v>12</v>
      </c>
      <c r="C128" s="125"/>
      <c r="D128" s="125"/>
      <c r="E128" s="125"/>
      <c r="F128" s="25">
        <v>353.38</v>
      </c>
      <c r="G128" s="20">
        <v>3981.68</v>
      </c>
      <c r="H128" s="20"/>
      <c r="I128" s="173">
        <v>3981.68</v>
      </c>
      <c r="J128" s="174"/>
      <c r="K128" s="174"/>
      <c r="L128" s="21">
        <v>0</v>
      </c>
      <c r="M128" s="21"/>
      <c r="N128" s="23">
        <f>(L128/F128)</f>
        <v>0</v>
      </c>
      <c r="O128" s="24">
        <f>(L128/I128)</f>
        <v>0</v>
      </c>
    </row>
    <row r="129" spans="1:15" ht="14.25" customHeight="1" x14ac:dyDescent="0.25">
      <c r="A129" s="18" t="s">
        <v>74</v>
      </c>
      <c r="B129" s="124" t="s">
        <v>49</v>
      </c>
      <c r="C129" s="125"/>
      <c r="D129" s="125"/>
      <c r="E129" s="125"/>
      <c r="F129" s="25">
        <v>36331.449999999997</v>
      </c>
      <c r="G129" s="20">
        <v>58297.17</v>
      </c>
      <c r="H129" s="20"/>
      <c r="I129" s="173">
        <v>58297.17</v>
      </c>
      <c r="J129" s="174"/>
      <c r="K129" s="174"/>
      <c r="L129" s="21">
        <v>6100.97</v>
      </c>
      <c r="M129" s="21"/>
      <c r="N129" s="23">
        <f>(L129/F129)</f>
        <v>0.16792530988991633</v>
      </c>
      <c r="O129" s="24">
        <f>(L129/I129)</f>
        <v>0.10465293598299884</v>
      </c>
    </row>
    <row r="130" spans="1:15" ht="14.25" customHeight="1" x14ac:dyDescent="0.25">
      <c r="A130" s="18" t="s">
        <v>75</v>
      </c>
      <c r="B130" s="124" t="s">
        <v>13</v>
      </c>
      <c r="C130" s="125"/>
      <c r="D130" s="125"/>
      <c r="E130" s="125"/>
      <c r="F130" s="25">
        <v>1951.37</v>
      </c>
      <c r="G130" s="20">
        <v>6636.14</v>
      </c>
      <c r="H130" s="20"/>
      <c r="I130" s="173">
        <v>5636.14</v>
      </c>
      <c r="J130" s="174"/>
      <c r="K130" s="174"/>
      <c r="L130" s="21">
        <v>429.65</v>
      </c>
      <c r="M130" s="21"/>
      <c r="N130" s="23">
        <f>(L130/F130)</f>
        <v>0.22017864372210294</v>
      </c>
      <c r="O130" s="24">
        <f>(L130/I130)</f>
        <v>7.6231250465744277E-2</v>
      </c>
    </row>
    <row r="131" spans="1:15" ht="14.25" customHeight="1" x14ac:dyDescent="0.25">
      <c r="A131" s="18" t="s">
        <v>76</v>
      </c>
      <c r="B131" s="124" t="s">
        <v>14</v>
      </c>
      <c r="C131" s="125"/>
      <c r="D131" s="125"/>
      <c r="E131" s="125"/>
      <c r="F131" s="25">
        <v>0</v>
      </c>
      <c r="G131" s="20">
        <v>199.08</v>
      </c>
      <c r="H131" s="20"/>
      <c r="I131" s="173">
        <v>199.08</v>
      </c>
      <c r="J131" s="174"/>
      <c r="K131" s="174"/>
      <c r="L131" s="21">
        <v>309.75</v>
      </c>
      <c r="M131" s="21"/>
      <c r="N131" s="23">
        <v>0</v>
      </c>
      <c r="O131" s="24">
        <f>(L131/I131)</f>
        <v>1.5559071729957805</v>
      </c>
    </row>
    <row r="132" spans="1:15" ht="14.25" customHeight="1" x14ac:dyDescent="0.25">
      <c r="A132" s="18" t="s">
        <v>112</v>
      </c>
      <c r="B132" s="124" t="s">
        <v>115</v>
      </c>
      <c r="C132" s="125"/>
      <c r="D132" s="125"/>
      <c r="E132" s="125"/>
      <c r="F132" s="25">
        <v>9420.1200000000008</v>
      </c>
      <c r="G132" s="20">
        <v>0</v>
      </c>
      <c r="H132" s="20"/>
      <c r="I132" s="173">
        <v>0</v>
      </c>
      <c r="J132" s="174"/>
      <c r="K132" s="174"/>
      <c r="L132" s="21">
        <v>0</v>
      </c>
      <c r="M132" s="21"/>
      <c r="N132" s="23">
        <f>(L132/F132)</f>
        <v>0</v>
      </c>
      <c r="O132" s="24">
        <v>0</v>
      </c>
    </row>
    <row r="133" spans="1:15" ht="14.25" customHeight="1" x14ac:dyDescent="0.25">
      <c r="A133" s="18" t="s">
        <v>112</v>
      </c>
      <c r="B133" s="124" t="s">
        <v>115</v>
      </c>
      <c r="C133" s="125"/>
      <c r="D133" s="125"/>
      <c r="E133" s="125"/>
      <c r="F133" s="25">
        <v>0</v>
      </c>
      <c r="G133" s="20">
        <v>0</v>
      </c>
      <c r="H133" s="20"/>
      <c r="I133" s="173">
        <v>0</v>
      </c>
      <c r="J133" s="174"/>
      <c r="K133" s="174"/>
      <c r="L133" s="21">
        <v>0</v>
      </c>
      <c r="M133" s="21"/>
      <c r="N133" s="23">
        <v>0</v>
      </c>
      <c r="O133" s="24">
        <v>0</v>
      </c>
    </row>
    <row r="134" spans="1:15" ht="14.25" customHeight="1" x14ac:dyDescent="0.25">
      <c r="A134" s="18" t="s">
        <v>113</v>
      </c>
      <c r="B134" s="124" t="s">
        <v>116</v>
      </c>
      <c r="C134" s="125"/>
      <c r="D134" s="125"/>
      <c r="E134" s="125"/>
      <c r="F134" s="25">
        <v>0</v>
      </c>
      <c r="G134" s="20">
        <v>0</v>
      </c>
      <c r="H134" s="20"/>
      <c r="I134" s="173">
        <v>0</v>
      </c>
      <c r="J134" s="174"/>
      <c r="K134" s="174"/>
      <c r="L134" s="21">
        <v>0</v>
      </c>
      <c r="M134" s="21"/>
      <c r="N134" s="23">
        <v>0</v>
      </c>
      <c r="O134" s="24">
        <v>0</v>
      </c>
    </row>
    <row r="135" spans="1:15" ht="14.25" customHeight="1" x14ac:dyDescent="0.25">
      <c r="A135" s="18" t="s">
        <v>114</v>
      </c>
      <c r="B135" s="124" t="s">
        <v>116</v>
      </c>
      <c r="C135" s="125"/>
      <c r="D135" s="125"/>
      <c r="E135" s="125"/>
      <c r="F135" s="25">
        <v>6045</v>
      </c>
      <c r="G135" s="20">
        <v>0</v>
      </c>
      <c r="H135" s="20"/>
      <c r="I135" s="173">
        <v>0</v>
      </c>
      <c r="J135" s="174"/>
      <c r="K135" s="174"/>
      <c r="L135" s="21">
        <v>0</v>
      </c>
      <c r="M135" s="21"/>
      <c r="N135" s="23">
        <f>(L135/F135)</f>
        <v>0</v>
      </c>
      <c r="O135" s="24">
        <v>0</v>
      </c>
    </row>
    <row r="136" spans="1:15" ht="14.25" customHeight="1" x14ac:dyDescent="0.25">
      <c r="A136" s="18" t="s">
        <v>93</v>
      </c>
      <c r="B136" s="124" t="s">
        <v>23</v>
      </c>
      <c r="C136" s="125"/>
      <c r="D136" s="125"/>
      <c r="E136" s="125"/>
      <c r="F136" s="25">
        <v>0</v>
      </c>
      <c r="G136" s="20">
        <v>0</v>
      </c>
      <c r="H136" s="20"/>
      <c r="I136" s="173">
        <v>0</v>
      </c>
      <c r="J136" s="174"/>
      <c r="K136" s="174"/>
      <c r="L136" s="21">
        <v>0</v>
      </c>
      <c r="M136" s="21"/>
      <c r="N136" s="23">
        <v>0</v>
      </c>
      <c r="O136" s="24">
        <v>0</v>
      </c>
    </row>
    <row r="137" spans="1:15" ht="14.25" customHeight="1" x14ac:dyDescent="0.25">
      <c r="A137" s="18" t="s">
        <v>93</v>
      </c>
      <c r="B137" s="124" t="s">
        <v>23</v>
      </c>
      <c r="C137" s="125"/>
      <c r="D137" s="125"/>
      <c r="E137" s="125"/>
      <c r="F137" s="25">
        <v>0</v>
      </c>
      <c r="G137" s="20">
        <v>0</v>
      </c>
      <c r="H137" s="20"/>
      <c r="I137" s="173">
        <v>8000</v>
      </c>
      <c r="J137" s="174"/>
      <c r="K137" s="174"/>
      <c r="L137" s="21">
        <v>7612.5</v>
      </c>
      <c r="M137" s="21"/>
      <c r="N137" s="23">
        <v>0</v>
      </c>
      <c r="O137" s="24">
        <f>(L137/I137)</f>
        <v>0.95156249999999998</v>
      </c>
    </row>
    <row r="138" spans="1:15" ht="14.25" customHeight="1" x14ac:dyDescent="0.25">
      <c r="A138" s="18" t="s">
        <v>98</v>
      </c>
      <c r="B138" s="124" t="s">
        <v>89</v>
      </c>
      <c r="C138" s="125"/>
      <c r="D138" s="125"/>
      <c r="E138" s="125"/>
      <c r="F138" s="25">
        <v>0</v>
      </c>
      <c r="G138" s="20">
        <v>0</v>
      </c>
      <c r="H138" s="20"/>
      <c r="I138" s="173">
        <v>0</v>
      </c>
      <c r="J138" s="174"/>
      <c r="K138" s="174"/>
      <c r="L138" s="21">
        <v>0</v>
      </c>
      <c r="M138" s="21"/>
      <c r="N138" s="23">
        <v>0</v>
      </c>
      <c r="O138" s="24">
        <v>0</v>
      </c>
    </row>
    <row r="139" spans="1:15" ht="14.25" customHeight="1" x14ac:dyDescent="0.25">
      <c r="A139" s="92"/>
      <c r="B139" s="123" t="s">
        <v>32</v>
      </c>
      <c r="C139" s="123"/>
      <c r="D139" s="123"/>
      <c r="E139" s="123"/>
      <c r="F139" s="93">
        <f>SUM(F116:F138)</f>
        <v>282319.15000000002</v>
      </c>
      <c r="G139" s="93">
        <f>SUM(G116:G138)</f>
        <v>254999.99999999997</v>
      </c>
      <c r="H139" s="93"/>
      <c r="I139" s="116">
        <f>SUM(I116:K138)</f>
        <v>266330.17000000004</v>
      </c>
      <c r="J139" s="116"/>
      <c r="K139" s="116"/>
      <c r="L139" s="116">
        <f>SUM(L116:L138)</f>
        <v>122440.81999999998</v>
      </c>
      <c r="M139" s="116"/>
      <c r="N139" s="94">
        <f>(L139/F139)</f>
        <v>0.43369647436243686</v>
      </c>
      <c r="O139" s="94">
        <f>I139/L139</f>
        <v>2.1751746680559645</v>
      </c>
    </row>
    <row r="140" spans="1:15" x14ac:dyDescent="0.25">
      <c r="A140" s="18" t="s">
        <v>124</v>
      </c>
      <c r="B140" s="140" t="s">
        <v>133</v>
      </c>
      <c r="C140" s="141"/>
      <c r="D140" s="141"/>
      <c r="E140" s="142"/>
      <c r="F140" s="52">
        <v>0</v>
      </c>
      <c r="G140" s="53">
        <v>33180.699999999997</v>
      </c>
      <c r="H140" s="53"/>
      <c r="I140" s="44">
        <v>0</v>
      </c>
      <c r="J140" s="45"/>
      <c r="K140" s="45"/>
      <c r="L140" s="44">
        <v>0</v>
      </c>
      <c r="M140" s="45"/>
      <c r="N140" s="23">
        <v>0</v>
      </c>
      <c r="O140" s="24">
        <v>0</v>
      </c>
    </row>
    <row r="141" spans="1:15" x14ac:dyDescent="0.25">
      <c r="A141" s="18" t="s">
        <v>125</v>
      </c>
      <c r="B141" s="143" t="s">
        <v>134</v>
      </c>
      <c r="C141" s="144"/>
      <c r="D141" s="144"/>
      <c r="E141" s="145"/>
      <c r="F141" s="52">
        <v>0</v>
      </c>
      <c r="G141" s="53">
        <v>0</v>
      </c>
      <c r="H141" s="53"/>
      <c r="I141" s="44">
        <v>0</v>
      </c>
      <c r="J141" s="45"/>
      <c r="K141" s="45"/>
      <c r="L141" s="44">
        <v>0</v>
      </c>
      <c r="M141" s="45"/>
      <c r="N141" s="23">
        <v>0</v>
      </c>
      <c r="O141" s="24">
        <v>0</v>
      </c>
    </row>
    <row r="142" spans="1:15" x14ac:dyDescent="0.25">
      <c r="A142" s="18" t="s">
        <v>126</v>
      </c>
      <c r="B142" s="140" t="s">
        <v>135</v>
      </c>
      <c r="C142" s="141"/>
      <c r="D142" s="141"/>
      <c r="E142" s="142"/>
      <c r="F142" s="52">
        <v>0</v>
      </c>
      <c r="G142" s="53">
        <v>0</v>
      </c>
      <c r="H142" s="53"/>
      <c r="I142" s="44">
        <v>0</v>
      </c>
      <c r="J142" s="45"/>
      <c r="K142" s="45"/>
      <c r="L142" s="44">
        <v>0</v>
      </c>
      <c r="M142" s="45"/>
      <c r="N142" s="23">
        <v>0</v>
      </c>
      <c r="O142" s="24">
        <v>0</v>
      </c>
    </row>
    <row r="143" spans="1:15" x14ac:dyDescent="0.25">
      <c r="A143" s="18" t="s">
        <v>127</v>
      </c>
      <c r="B143" s="140" t="s">
        <v>136</v>
      </c>
      <c r="C143" s="141"/>
      <c r="D143" s="141"/>
      <c r="E143" s="142"/>
      <c r="F143" s="52">
        <v>266.08</v>
      </c>
      <c r="G143" s="53">
        <v>0</v>
      </c>
      <c r="H143" s="53"/>
      <c r="I143" s="44">
        <v>0</v>
      </c>
      <c r="J143" s="45"/>
      <c r="K143" s="45"/>
      <c r="L143" s="44">
        <v>0</v>
      </c>
      <c r="M143" s="45"/>
      <c r="N143" s="23">
        <f t="shared" ref="N143:N147" si="6">(L143/F143)</f>
        <v>0</v>
      </c>
      <c r="O143" s="24">
        <v>0</v>
      </c>
    </row>
    <row r="144" spans="1:15" x14ac:dyDescent="0.25">
      <c r="A144" s="18" t="s">
        <v>128</v>
      </c>
      <c r="B144" s="140" t="s">
        <v>137</v>
      </c>
      <c r="C144" s="141"/>
      <c r="D144" s="141"/>
      <c r="E144" s="142"/>
      <c r="F144" s="52">
        <v>741860</v>
      </c>
      <c r="G144" s="53">
        <v>1667109.3</v>
      </c>
      <c r="H144" s="53"/>
      <c r="I144" s="44">
        <v>2056455.54</v>
      </c>
      <c r="J144" s="45"/>
      <c r="K144" s="45"/>
      <c r="L144" s="44">
        <v>2019396.56</v>
      </c>
      <c r="M144" s="45"/>
      <c r="N144" s="23">
        <f t="shared" si="6"/>
        <v>2.7220723047475266</v>
      </c>
      <c r="O144" s="24">
        <f t="shared" ref="O144:O149" si="7">(L144/I144)</f>
        <v>0.98197919708004</v>
      </c>
    </row>
    <row r="145" spans="1:15" x14ac:dyDescent="0.25">
      <c r="A145" s="18" t="s">
        <v>128</v>
      </c>
      <c r="B145" s="140" t="s">
        <v>137</v>
      </c>
      <c r="C145" s="141"/>
      <c r="D145" s="141"/>
      <c r="E145" s="142"/>
      <c r="F145" s="52">
        <v>281814.07</v>
      </c>
      <c r="G145" s="53">
        <v>1327.23</v>
      </c>
      <c r="H145" s="53"/>
      <c r="I145" s="44">
        <v>15000</v>
      </c>
      <c r="J145" s="45"/>
      <c r="K145" s="45"/>
      <c r="L145" s="44">
        <v>18587.080000000002</v>
      </c>
      <c r="M145" s="45"/>
      <c r="N145" s="23">
        <f t="shared" si="6"/>
        <v>6.5955117145144668E-2</v>
      </c>
      <c r="O145" s="24">
        <f t="shared" si="7"/>
        <v>1.2391386666666668</v>
      </c>
    </row>
    <row r="146" spans="1:15" x14ac:dyDescent="0.25">
      <c r="A146" s="18" t="s">
        <v>129</v>
      </c>
      <c r="B146" s="140" t="s">
        <v>138</v>
      </c>
      <c r="C146" s="141"/>
      <c r="D146" s="141"/>
      <c r="E146" s="142"/>
      <c r="F146" s="52">
        <v>219.66</v>
      </c>
      <c r="G146" s="53">
        <v>0</v>
      </c>
      <c r="H146" s="53"/>
      <c r="I146" s="44">
        <v>0</v>
      </c>
      <c r="J146" s="45"/>
      <c r="K146" s="45"/>
      <c r="L146" s="44">
        <v>1021.08</v>
      </c>
      <c r="M146" s="45"/>
      <c r="N146" s="23">
        <f t="shared" si="6"/>
        <v>4.6484567058180826</v>
      </c>
      <c r="O146" s="24">
        <v>0</v>
      </c>
    </row>
    <row r="147" spans="1:15" x14ac:dyDescent="0.25">
      <c r="A147" s="18" t="s">
        <v>130</v>
      </c>
      <c r="B147" s="140" t="s">
        <v>139</v>
      </c>
      <c r="C147" s="141"/>
      <c r="D147" s="141"/>
      <c r="E147" s="142"/>
      <c r="F147" s="52">
        <v>868734.22</v>
      </c>
      <c r="G147" s="53">
        <v>255000</v>
      </c>
      <c r="H147" s="53"/>
      <c r="I147" s="44">
        <v>125000</v>
      </c>
      <c r="J147" s="45"/>
      <c r="K147" s="45"/>
      <c r="L147" s="44">
        <v>137633.4</v>
      </c>
      <c r="M147" s="45"/>
      <c r="N147" s="23">
        <f t="shared" si="6"/>
        <v>0.15842981297548059</v>
      </c>
      <c r="O147" s="24">
        <f t="shared" si="7"/>
        <v>1.1010671999999999</v>
      </c>
    </row>
    <row r="148" spans="1:15" x14ac:dyDescent="0.25">
      <c r="A148" s="18" t="s">
        <v>131</v>
      </c>
      <c r="B148" s="140" t="s">
        <v>140</v>
      </c>
      <c r="C148" s="141"/>
      <c r="D148" s="141"/>
      <c r="E148" s="142"/>
      <c r="F148" s="52">
        <v>0</v>
      </c>
      <c r="G148" s="53">
        <v>0</v>
      </c>
      <c r="H148" s="53"/>
      <c r="I148" s="44">
        <v>0</v>
      </c>
      <c r="J148" s="45"/>
      <c r="K148" s="45"/>
      <c r="L148" s="44">
        <v>0</v>
      </c>
      <c r="M148" s="45"/>
      <c r="N148" s="23">
        <v>0</v>
      </c>
      <c r="O148" s="24">
        <v>0</v>
      </c>
    </row>
    <row r="149" spans="1:15" x14ac:dyDescent="0.25">
      <c r="A149" s="18" t="s">
        <v>132</v>
      </c>
      <c r="B149" s="140" t="s">
        <v>33</v>
      </c>
      <c r="C149" s="141"/>
      <c r="D149" s="141"/>
      <c r="E149" s="142"/>
      <c r="F149" s="52">
        <v>0</v>
      </c>
      <c r="G149" s="53">
        <v>0</v>
      </c>
      <c r="H149" s="53"/>
      <c r="I149" s="44">
        <v>141330.17000000001</v>
      </c>
      <c r="J149" s="45"/>
      <c r="K149" s="45"/>
      <c r="L149" s="44">
        <v>147891.38</v>
      </c>
      <c r="M149" s="45"/>
      <c r="N149" s="23">
        <v>0</v>
      </c>
      <c r="O149" s="24">
        <f t="shared" si="7"/>
        <v>1.0464246947413987</v>
      </c>
    </row>
    <row r="150" spans="1:15" x14ac:dyDescent="0.25">
      <c r="A150" s="112"/>
      <c r="B150" s="136" t="s">
        <v>34</v>
      </c>
      <c r="C150" s="132"/>
      <c r="D150" s="132"/>
      <c r="E150" s="132"/>
      <c r="F150" s="54">
        <f>F140+F141+F142+F143+F144+F145+F146+F147+F148+F149</f>
        <v>1892894.0299999998</v>
      </c>
      <c r="G150" s="55">
        <f>SUM(G140:G149)</f>
        <v>1956617.23</v>
      </c>
      <c r="H150" s="55"/>
      <c r="I150" s="46">
        <f>SUM(I140:I149)</f>
        <v>2337785.71</v>
      </c>
      <c r="J150" s="43"/>
      <c r="K150" s="43"/>
      <c r="L150" s="46">
        <f>SUM(L140:L149)</f>
        <v>2324529.5</v>
      </c>
      <c r="M150" s="43"/>
      <c r="N150" s="100">
        <f>(L150/F150)</f>
        <v>1.2280293894740639</v>
      </c>
      <c r="O150" s="100">
        <f>(L150/I150)</f>
        <v>0.99432958720583509</v>
      </c>
    </row>
    <row r="151" spans="1:15" x14ac:dyDescent="0.25">
      <c r="A151" s="126" t="s">
        <v>28</v>
      </c>
      <c r="B151" s="127"/>
      <c r="C151" s="127"/>
      <c r="D151" s="127"/>
      <c r="E151" s="127"/>
      <c r="F151" s="127"/>
      <c r="G151" s="127"/>
      <c r="H151" s="127"/>
      <c r="I151" s="127"/>
      <c r="J151" s="127"/>
      <c r="K151" s="127"/>
      <c r="L151" s="127"/>
      <c r="M151" s="127"/>
      <c r="N151" s="127"/>
      <c r="O151" s="128"/>
    </row>
    <row r="152" spans="1:15" ht="15" customHeight="1" x14ac:dyDescent="0.25">
      <c r="A152" s="18" t="s">
        <v>57</v>
      </c>
      <c r="B152" s="124" t="s">
        <v>4</v>
      </c>
      <c r="C152" s="125"/>
      <c r="D152" s="125"/>
      <c r="E152" s="125"/>
      <c r="F152" s="25">
        <v>5297.2</v>
      </c>
      <c r="G152" s="20">
        <v>0</v>
      </c>
      <c r="H152" s="20"/>
      <c r="I152" s="173">
        <v>5500</v>
      </c>
      <c r="J152" s="174"/>
      <c r="K152" s="174"/>
      <c r="L152" s="21">
        <v>5300</v>
      </c>
      <c r="M152" s="21">
        <v>5300</v>
      </c>
      <c r="N152" s="23">
        <f>(L152/F152)</f>
        <v>1.0005285811372047</v>
      </c>
      <c r="O152" s="24">
        <f>(L152/I152)</f>
        <v>0.96363636363636362</v>
      </c>
    </row>
    <row r="153" spans="1:15" ht="15" customHeight="1" x14ac:dyDescent="0.25">
      <c r="A153" s="18" t="s">
        <v>60</v>
      </c>
      <c r="B153" s="124" t="s">
        <v>51</v>
      </c>
      <c r="C153" s="125"/>
      <c r="D153" s="125"/>
      <c r="E153" s="125"/>
      <c r="F153" s="25">
        <v>1878.1</v>
      </c>
      <c r="G153" s="20">
        <v>2583.52</v>
      </c>
      <c r="H153" s="20"/>
      <c r="I153" s="173">
        <v>5000</v>
      </c>
      <c r="J153" s="174"/>
      <c r="K153" s="174"/>
      <c r="L153" s="21">
        <v>3204.39</v>
      </c>
      <c r="M153" s="21">
        <v>3204.39</v>
      </c>
      <c r="N153" s="23">
        <f>(L153/F153)</f>
        <v>1.7061871039880732</v>
      </c>
      <c r="O153" s="24">
        <f>(L153/I153)</f>
        <v>0.64087799999999995</v>
      </c>
    </row>
    <row r="154" spans="1:15" ht="15" customHeight="1" x14ac:dyDescent="0.25">
      <c r="A154" s="18" t="s">
        <v>65</v>
      </c>
      <c r="B154" s="124" t="s">
        <v>22</v>
      </c>
      <c r="C154" s="125"/>
      <c r="D154" s="125"/>
      <c r="E154" s="125"/>
      <c r="F154" s="25">
        <v>0</v>
      </c>
      <c r="G154" s="20">
        <v>0</v>
      </c>
      <c r="H154" s="20"/>
      <c r="I154" s="173">
        <v>0</v>
      </c>
      <c r="J154" s="174"/>
      <c r="K154" s="174"/>
      <c r="L154" s="21">
        <v>0</v>
      </c>
      <c r="M154" s="21">
        <v>0</v>
      </c>
      <c r="N154" s="23">
        <v>0</v>
      </c>
      <c r="O154" s="24">
        <v>0</v>
      </c>
    </row>
    <row r="155" spans="1:15" ht="15" customHeight="1" x14ac:dyDescent="0.25">
      <c r="A155" s="18" t="s">
        <v>71</v>
      </c>
      <c r="B155" s="124" t="s">
        <v>10</v>
      </c>
      <c r="C155" s="125"/>
      <c r="D155" s="125"/>
      <c r="E155" s="125"/>
      <c r="F155" s="25">
        <v>0</v>
      </c>
      <c r="G155" s="20">
        <v>0</v>
      </c>
      <c r="H155" s="20"/>
      <c r="I155" s="173">
        <v>10000</v>
      </c>
      <c r="J155" s="174"/>
      <c r="K155" s="174"/>
      <c r="L155" s="21">
        <v>6500</v>
      </c>
      <c r="M155" s="21">
        <v>6500</v>
      </c>
      <c r="N155" s="23">
        <v>0</v>
      </c>
      <c r="O155" s="24">
        <f>(L155/I155)</f>
        <v>0.65</v>
      </c>
    </row>
    <row r="156" spans="1:15" ht="15" customHeight="1" x14ac:dyDescent="0.25">
      <c r="A156" s="18" t="s">
        <v>73</v>
      </c>
      <c r="B156" s="124" t="s">
        <v>12</v>
      </c>
      <c r="C156" s="125"/>
      <c r="D156" s="125"/>
      <c r="E156" s="125"/>
      <c r="F156" s="25">
        <v>657.02</v>
      </c>
      <c r="G156" s="20">
        <v>1172.76</v>
      </c>
      <c r="H156" s="20"/>
      <c r="I156" s="173">
        <v>4000</v>
      </c>
      <c r="J156" s="174"/>
      <c r="K156" s="174"/>
      <c r="L156" s="21">
        <v>3010</v>
      </c>
      <c r="M156" s="21">
        <v>3010</v>
      </c>
      <c r="N156" s="23">
        <f>(L156/F156)</f>
        <v>4.5812912848923935</v>
      </c>
      <c r="O156" s="24">
        <f>(L156/I156)</f>
        <v>0.75249999999999995</v>
      </c>
    </row>
    <row r="157" spans="1:15" ht="15" customHeight="1" x14ac:dyDescent="0.25">
      <c r="A157" s="18" t="s">
        <v>74</v>
      </c>
      <c r="B157" s="124" t="s">
        <v>49</v>
      </c>
      <c r="C157" s="125"/>
      <c r="D157" s="125"/>
      <c r="E157" s="125"/>
      <c r="F157" s="25">
        <v>0</v>
      </c>
      <c r="G157" s="20">
        <v>0</v>
      </c>
      <c r="H157" s="20"/>
      <c r="I157" s="173">
        <v>0</v>
      </c>
      <c r="J157" s="174"/>
      <c r="K157" s="174"/>
      <c r="L157" s="21">
        <v>0</v>
      </c>
      <c r="M157" s="21">
        <v>0</v>
      </c>
      <c r="N157" s="23">
        <v>0</v>
      </c>
      <c r="O157" s="24">
        <v>0</v>
      </c>
    </row>
    <row r="158" spans="1:15" ht="15" customHeight="1" x14ac:dyDescent="0.25">
      <c r="A158" s="18" t="s">
        <v>75</v>
      </c>
      <c r="B158" s="124" t="s">
        <v>13</v>
      </c>
      <c r="C158" s="125"/>
      <c r="D158" s="125"/>
      <c r="E158" s="125"/>
      <c r="F158" s="25">
        <v>2160</v>
      </c>
      <c r="G158" s="20">
        <v>0</v>
      </c>
      <c r="H158" s="20"/>
      <c r="I158" s="173">
        <v>4000</v>
      </c>
      <c r="J158" s="174"/>
      <c r="K158" s="174"/>
      <c r="L158" s="21">
        <v>3070</v>
      </c>
      <c r="M158" s="21">
        <v>3070</v>
      </c>
      <c r="N158" s="23">
        <f>(L158/F158)</f>
        <v>1.4212962962962963</v>
      </c>
      <c r="O158" s="24">
        <f>(L158/I158)</f>
        <v>0.76749999999999996</v>
      </c>
    </row>
    <row r="159" spans="1:15" ht="15" customHeight="1" x14ac:dyDescent="0.25">
      <c r="A159" s="18" t="s">
        <v>79</v>
      </c>
      <c r="B159" s="124" t="s">
        <v>17</v>
      </c>
      <c r="C159" s="125"/>
      <c r="D159" s="125"/>
      <c r="E159" s="125"/>
      <c r="F159" s="25">
        <v>934.52</v>
      </c>
      <c r="G159" s="20">
        <v>225.4</v>
      </c>
      <c r="H159" s="20"/>
      <c r="I159" s="173">
        <v>7978.98</v>
      </c>
      <c r="J159" s="174"/>
      <c r="K159" s="174"/>
      <c r="L159" s="21">
        <v>0</v>
      </c>
      <c r="M159" s="21">
        <v>0</v>
      </c>
      <c r="N159" s="23">
        <f>(L159/F159)</f>
        <v>0</v>
      </c>
      <c r="O159" s="24">
        <f>(L159/I159)</f>
        <v>0</v>
      </c>
    </row>
    <row r="160" spans="1:15" ht="15" customHeight="1" x14ac:dyDescent="0.25">
      <c r="A160" s="18" t="s">
        <v>93</v>
      </c>
      <c r="B160" s="124" t="s">
        <v>23</v>
      </c>
      <c r="C160" s="125"/>
      <c r="D160" s="125"/>
      <c r="E160" s="125"/>
      <c r="F160" s="25">
        <v>0</v>
      </c>
      <c r="G160" s="20">
        <v>0</v>
      </c>
      <c r="H160" s="20"/>
      <c r="I160" s="173">
        <v>300</v>
      </c>
      <c r="J160" s="174"/>
      <c r="K160" s="174"/>
      <c r="L160" s="21">
        <v>300</v>
      </c>
      <c r="M160" s="21">
        <v>300</v>
      </c>
      <c r="N160" s="23">
        <v>0</v>
      </c>
      <c r="O160" s="24">
        <f>(L160/I160)</f>
        <v>1</v>
      </c>
    </row>
    <row r="161" spans="1:121" ht="15" customHeight="1" x14ac:dyDescent="0.25">
      <c r="A161" s="18" t="s">
        <v>95</v>
      </c>
      <c r="B161" s="124" t="s">
        <v>86</v>
      </c>
      <c r="C161" s="125"/>
      <c r="D161" s="125"/>
      <c r="E161" s="125"/>
      <c r="F161" s="25">
        <v>389</v>
      </c>
      <c r="G161" s="20">
        <v>0</v>
      </c>
      <c r="H161" s="20"/>
      <c r="I161" s="173">
        <v>0</v>
      </c>
      <c r="J161" s="174"/>
      <c r="K161" s="174"/>
      <c r="L161" s="21">
        <v>0</v>
      </c>
      <c r="M161" s="21">
        <v>0</v>
      </c>
      <c r="N161" s="23">
        <f>(L161/F161)</f>
        <v>0</v>
      </c>
      <c r="O161" s="24">
        <v>0</v>
      </c>
    </row>
    <row r="162" spans="1:121" ht="15" customHeight="1" x14ac:dyDescent="0.25">
      <c r="A162" s="18" t="s">
        <v>82</v>
      </c>
      <c r="B162" s="124" t="s">
        <v>24</v>
      </c>
      <c r="C162" s="125"/>
      <c r="D162" s="125"/>
      <c r="E162" s="125"/>
      <c r="F162" s="25">
        <v>0</v>
      </c>
      <c r="G162" s="20">
        <v>0</v>
      </c>
      <c r="H162" s="20"/>
      <c r="I162" s="173">
        <v>0</v>
      </c>
      <c r="J162" s="174"/>
      <c r="K162" s="174"/>
      <c r="L162" s="21">
        <v>0</v>
      </c>
      <c r="M162" s="21">
        <v>0</v>
      </c>
      <c r="N162" s="23">
        <v>0</v>
      </c>
      <c r="O162" s="24">
        <v>0</v>
      </c>
    </row>
    <row r="163" spans="1:121" s="2" customFormat="1" ht="15" customHeight="1" x14ac:dyDescent="0.25">
      <c r="A163" s="92"/>
      <c r="B163" s="123" t="s">
        <v>32</v>
      </c>
      <c r="C163" s="123"/>
      <c r="D163" s="123"/>
      <c r="E163" s="123"/>
      <c r="F163" s="93">
        <f>SUM(F152:F162)</f>
        <v>11315.84</v>
      </c>
      <c r="G163" s="93">
        <f>SUM(G152:G162)</f>
        <v>3981.68</v>
      </c>
      <c r="H163" s="93"/>
      <c r="I163" s="116">
        <f>SUM(I152:K162)</f>
        <v>36778.979999999996</v>
      </c>
      <c r="J163" s="116"/>
      <c r="K163" s="116"/>
      <c r="L163" s="116">
        <f>SUM(L152:L162)</f>
        <v>21384.39</v>
      </c>
      <c r="M163" s="116"/>
      <c r="N163" s="88">
        <f>(L163/F163)</f>
        <v>1.8897748642610712</v>
      </c>
      <c r="O163" s="89">
        <f>(L163/I163)</f>
        <v>0.58142966444420163</v>
      </c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</row>
    <row r="164" spans="1:121" s="2" customFormat="1" ht="14.25" customHeight="1" x14ac:dyDescent="0.25">
      <c r="A164" s="35">
        <v>6631</v>
      </c>
      <c r="B164" s="146" t="s">
        <v>122</v>
      </c>
      <c r="C164" s="146"/>
      <c r="D164" s="146"/>
      <c r="E164" s="146"/>
      <c r="F164" s="56">
        <v>13433.51</v>
      </c>
      <c r="G164" s="57">
        <v>3981.68</v>
      </c>
      <c r="H164" s="56"/>
      <c r="I164" s="57">
        <v>13000</v>
      </c>
      <c r="J164" s="56"/>
      <c r="K164" s="56"/>
      <c r="L164" s="57">
        <v>15689.7</v>
      </c>
      <c r="M164" s="56"/>
      <c r="N164" s="23">
        <f t="shared" ref="N164" si="8">(L164/F164)</f>
        <v>1.167952381767684</v>
      </c>
      <c r="O164" s="24">
        <f t="shared" ref="O164" si="9">(L164/I164)</f>
        <v>1.2069000000000001</v>
      </c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</row>
    <row r="165" spans="1:121" s="110" customFormat="1" ht="14.25" customHeight="1" x14ac:dyDescent="0.25">
      <c r="A165" s="101">
        <v>6632</v>
      </c>
      <c r="B165" s="102" t="s">
        <v>123</v>
      </c>
      <c r="C165" s="103"/>
      <c r="D165" s="103"/>
      <c r="E165" s="104"/>
      <c r="F165" s="105">
        <v>0</v>
      </c>
      <c r="G165" s="106">
        <v>0</v>
      </c>
      <c r="H165" s="107"/>
      <c r="I165" s="106">
        <v>0</v>
      </c>
      <c r="J165" s="107"/>
      <c r="K165" s="108"/>
      <c r="L165" s="109">
        <v>300</v>
      </c>
      <c r="M165" s="107"/>
      <c r="N165" s="23">
        <v>0</v>
      </c>
      <c r="O165" s="24">
        <v>0</v>
      </c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</row>
    <row r="166" spans="1:121" ht="14.25" customHeight="1" x14ac:dyDescent="0.25">
      <c r="A166" s="3">
        <v>9221</v>
      </c>
      <c r="B166" s="147" t="s">
        <v>33</v>
      </c>
      <c r="C166" s="148"/>
      <c r="D166" s="148"/>
      <c r="E166" s="149"/>
      <c r="F166" s="58">
        <v>0</v>
      </c>
      <c r="G166" s="59">
        <v>0</v>
      </c>
      <c r="H166" s="60"/>
      <c r="I166" s="59">
        <v>23778.98</v>
      </c>
      <c r="J166" s="60"/>
      <c r="K166" s="61"/>
      <c r="L166" s="62">
        <v>23778.880000000001</v>
      </c>
      <c r="M166" s="60"/>
      <c r="N166" s="23">
        <v>0</v>
      </c>
      <c r="O166" s="24">
        <v>0</v>
      </c>
    </row>
    <row r="167" spans="1:121" ht="14.25" customHeight="1" x14ac:dyDescent="0.25">
      <c r="A167" s="30"/>
      <c r="B167" s="132" t="s">
        <v>34</v>
      </c>
      <c r="C167" s="132"/>
      <c r="D167" s="132"/>
      <c r="E167" s="132"/>
      <c r="F167" s="42">
        <f>SUM(F164:F166)</f>
        <v>13433.51</v>
      </c>
      <c r="G167" s="41">
        <f>SUM(G164:G166)</f>
        <v>3981.68</v>
      </c>
      <c r="H167" s="42"/>
      <c r="I167" s="42">
        <f>SUM(I164:I166)</f>
        <v>36778.979999999996</v>
      </c>
      <c r="J167" s="43"/>
      <c r="K167" s="63"/>
      <c r="L167" s="43">
        <f>SUM(L164:L166)</f>
        <v>39768.58</v>
      </c>
      <c r="M167" s="43"/>
      <c r="N167" s="111">
        <f>(L167/F167)</f>
        <v>2.960401265194279</v>
      </c>
      <c r="O167" s="111">
        <f>(L167/I167)</f>
        <v>1.0812855603934641</v>
      </c>
    </row>
    <row r="168" spans="1:121" x14ac:dyDescent="0.25">
      <c r="A168" s="126" t="s">
        <v>29</v>
      </c>
      <c r="B168" s="127"/>
      <c r="C168" s="127"/>
      <c r="D168" s="127"/>
      <c r="E168" s="127"/>
      <c r="F168" s="127"/>
      <c r="G168" s="127"/>
      <c r="H168" s="127"/>
      <c r="I168" s="127"/>
      <c r="J168" s="127"/>
      <c r="K168" s="127"/>
      <c r="L168" s="127"/>
      <c r="M168" s="127"/>
      <c r="N168" s="127"/>
      <c r="O168" s="128"/>
    </row>
    <row r="169" spans="1:121" x14ac:dyDescent="0.25">
      <c r="A169" s="155" t="s">
        <v>30</v>
      </c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  <c r="L169" s="156"/>
      <c r="M169" s="156"/>
      <c r="N169" s="156"/>
      <c r="O169" s="36"/>
    </row>
    <row r="170" spans="1:121" ht="15" customHeight="1" x14ac:dyDescent="0.25">
      <c r="A170" s="18" t="s">
        <v>90</v>
      </c>
      <c r="B170" s="124" t="s">
        <v>27</v>
      </c>
      <c r="C170" s="125"/>
      <c r="D170" s="125"/>
      <c r="E170" s="125"/>
      <c r="F170" s="65">
        <v>1976.19</v>
      </c>
      <c r="G170" s="192">
        <v>4850</v>
      </c>
      <c r="H170" s="193"/>
      <c r="I170" s="157">
        <v>5053.1499999999996</v>
      </c>
      <c r="J170" s="158"/>
      <c r="K170" s="159"/>
      <c r="L170" s="157">
        <v>8489.25</v>
      </c>
      <c r="M170" s="158"/>
      <c r="N170" s="23">
        <f>(L170/F170)</f>
        <v>4.2957660953653241</v>
      </c>
      <c r="O170" s="24">
        <f>(L170/I170)</f>
        <v>1.6799916883528097</v>
      </c>
    </row>
    <row r="171" spans="1:121" ht="15" customHeight="1" x14ac:dyDescent="0.25">
      <c r="A171" s="18" t="s">
        <v>102</v>
      </c>
      <c r="B171" s="124" t="s">
        <v>3</v>
      </c>
      <c r="C171" s="125"/>
      <c r="D171" s="125"/>
      <c r="E171" s="125"/>
      <c r="F171" s="71">
        <v>300</v>
      </c>
      <c r="G171" s="192">
        <v>825</v>
      </c>
      <c r="H171" s="193"/>
      <c r="I171" s="157">
        <v>600</v>
      </c>
      <c r="J171" s="158"/>
      <c r="K171" s="159"/>
      <c r="L171" s="160">
        <v>700</v>
      </c>
      <c r="M171" s="161"/>
      <c r="N171" s="23">
        <f>(L171/F171)</f>
        <v>2.3333333333333335</v>
      </c>
      <c r="O171" s="24">
        <f>(L171/I171)</f>
        <v>1.1666666666666667</v>
      </c>
    </row>
    <row r="172" spans="1:121" ht="15" customHeight="1" x14ac:dyDescent="0.25">
      <c r="A172" s="18" t="s">
        <v>103</v>
      </c>
      <c r="B172" s="124" t="s">
        <v>99</v>
      </c>
      <c r="C172" s="125"/>
      <c r="D172" s="125"/>
      <c r="E172" s="125"/>
      <c r="F172" s="65">
        <v>326.07</v>
      </c>
      <c r="G172" s="192">
        <v>825</v>
      </c>
      <c r="H172" s="193"/>
      <c r="I172" s="160">
        <v>833.73</v>
      </c>
      <c r="J172" s="161"/>
      <c r="K172" s="162"/>
      <c r="L172" s="160">
        <v>1400.74</v>
      </c>
      <c r="M172" s="161"/>
      <c r="N172" s="23">
        <f>(L172/F172)</f>
        <v>4.2958260496212475</v>
      </c>
      <c r="O172" s="24">
        <f>(L172/I172)</f>
        <v>1.6800882779796817</v>
      </c>
    </row>
    <row r="173" spans="1:121" ht="15" customHeight="1" x14ac:dyDescent="0.25">
      <c r="A173" s="18" t="s">
        <v>57</v>
      </c>
      <c r="B173" s="124" t="s">
        <v>50</v>
      </c>
      <c r="C173" s="125"/>
      <c r="D173" s="125"/>
      <c r="E173" s="125"/>
      <c r="F173" s="65">
        <v>0</v>
      </c>
      <c r="G173" s="192">
        <v>0</v>
      </c>
      <c r="H173" s="193"/>
      <c r="I173" s="68">
        <v>265.44</v>
      </c>
      <c r="J173" s="69"/>
      <c r="K173" s="70"/>
      <c r="L173" s="72">
        <v>0</v>
      </c>
      <c r="M173" s="73"/>
      <c r="N173" s="23">
        <v>0</v>
      </c>
      <c r="O173" s="24">
        <v>0</v>
      </c>
    </row>
    <row r="174" spans="1:121" ht="15" customHeight="1" x14ac:dyDescent="0.25">
      <c r="A174" s="18">
        <v>3236</v>
      </c>
      <c r="B174" s="124" t="s">
        <v>31</v>
      </c>
      <c r="C174" s="125"/>
      <c r="D174" s="125"/>
      <c r="E174" s="125"/>
      <c r="F174" s="65">
        <v>0</v>
      </c>
      <c r="G174" s="66">
        <v>0</v>
      </c>
      <c r="H174" s="67"/>
      <c r="I174" s="68">
        <v>0</v>
      </c>
      <c r="J174" s="69"/>
      <c r="K174" s="70"/>
      <c r="L174" s="72">
        <v>40</v>
      </c>
      <c r="M174" s="73"/>
      <c r="N174" s="23">
        <v>0</v>
      </c>
      <c r="O174" s="24">
        <v>0</v>
      </c>
    </row>
    <row r="175" spans="1:121" x14ac:dyDescent="0.25">
      <c r="A175" s="92"/>
      <c r="B175" s="123" t="s">
        <v>32</v>
      </c>
      <c r="C175" s="123"/>
      <c r="D175" s="123"/>
      <c r="E175" s="123"/>
      <c r="F175" s="95">
        <f>SUM(F170:F174)</f>
        <v>2602.2600000000002</v>
      </c>
      <c r="G175" s="95">
        <f>SUM(G170:G173)</f>
        <v>6500</v>
      </c>
      <c r="H175" s="95"/>
      <c r="I175" s="163">
        <f>SUM(I170:K173)</f>
        <v>6752.3199999999988</v>
      </c>
      <c r="J175" s="163"/>
      <c r="K175" s="163"/>
      <c r="L175" s="163">
        <f>SUM(L170:L174)</f>
        <v>10629.99</v>
      </c>
      <c r="M175" s="163"/>
      <c r="N175" s="94">
        <f>(L175/F175)</f>
        <v>4.0849069654838486</v>
      </c>
      <c r="O175" s="94">
        <f>I175/L175</f>
        <v>0.63521414413371968</v>
      </c>
    </row>
    <row r="176" spans="1:121" x14ac:dyDescent="0.25">
      <c r="A176" s="150" t="s">
        <v>117</v>
      </c>
      <c r="B176" s="151"/>
      <c r="C176" s="151"/>
      <c r="D176" s="151"/>
      <c r="E176" s="151"/>
      <c r="F176" s="151"/>
      <c r="G176" s="151"/>
      <c r="H176" s="151"/>
      <c r="I176" s="151"/>
      <c r="J176" s="151"/>
      <c r="K176" s="151"/>
      <c r="L176" s="151"/>
      <c r="M176" s="151"/>
      <c r="N176" s="151"/>
      <c r="O176" s="152"/>
    </row>
    <row r="177" spans="1:15" x14ac:dyDescent="0.25">
      <c r="A177" s="34">
        <v>3222</v>
      </c>
      <c r="B177" s="188" t="s">
        <v>20</v>
      </c>
      <c r="C177" s="189"/>
      <c r="D177" s="189"/>
      <c r="E177" s="190"/>
      <c r="F177" s="74">
        <v>2853.98</v>
      </c>
      <c r="G177" s="64">
        <v>3981.68</v>
      </c>
      <c r="H177" s="64"/>
      <c r="I177" s="153">
        <v>3981.68</v>
      </c>
      <c r="J177" s="154"/>
      <c r="K177" s="191"/>
      <c r="L177" s="153">
        <v>3371.49</v>
      </c>
      <c r="M177" s="154"/>
      <c r="N177" s="23">
        <f>(L177/F177)</f>
        <v>1.1813292314592252</v>
      </c>
      <c r="O177" s="24">
        <f>(L177/I177)</f>
        <v>0.84675061782965977</v>
      </c>
    </row>
    <row r="178" spans="1:15" x14ac:dyDescent="0.25">
      <c r="A178" s="92"/>
      <c r="B178" s="123" t="s">
        <v>32</v>
      </c>
      <c r="C178" s="123"/>
      <c r="D178" s="123"/>
      <c r="E178" s="123"/>
      <c r="F178" s="93">
        <f>F177</f>
        <v>2853.98</v>
      </c>
      <c r="G178" s="93">
        <f>G177</f>
        <v>3981.68</v>
      </c>
      <c r="H178" s="93"/>
      <c r="I178" s="116">
        <f>I177</f>
        <v>3981.68</v>
      </c>
      <c r="J178" s="116"/>
      <c r="K178" s="116"/>
      <c r="L178" s="116">
        <f>L177</f>
        <v>3371.49</v>
      </c>
      <c r="M178" s="116"/>
      <c r="N178" s="94">
        <f>(L178/F178)</f>
        <v>1.1813292314592252</v>
      </c>
      <c r="O178" s="94">
        <f>I178/L178</f>
        <v>1.1809852617092147</v>
      </c>
    </row>
    <row r="179" spans="1:15" x14ac:dyDescent="0.25">
      <c r="A179" s="117"/>
      <c r="B179" s="118"/>
      <c r="C179" s="118"/>
      <c r="D179" s="118"/>
      <c r="E179" s="118"/>
      <c r="F179" s="118"/>
      <c r="G179" s="118"/>
      <c r="H179" s="118"/>
      <c r="I179" s="118"/>
      <c r="J179" s="118"/>
      <c r="K179" s="118"/>
      <c r="L179" s="118"/>
      <c r="M179" s="118"/>
      <c r="N179" s="118"/>
      <c r="O179" s="119"/>
    </row>
    <row r="180" spans="1:15" x14ac:dyDescent="0.25">
      <c r="A180" s="120"/>
      <c r="B180" s="121"/>
      <c r="C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2"/>
    </row>
    <row r="181" spans="1:15" x14ac:dyDescent="0.25">
      <c r="A181" s="92"/>
      <c r="B181" s="123" t="s">
        <v>32</v>
      </c>
      <c r="C181" s="123"/>
      <c r="D181" s="123"/>
      <c r="E181" s="123"/>
      <c r="F181" s="93">
        <f>F178+F139+F163+F114+F74+F60+F34</f>
        <v>1438877.54</v>
      </c>
      <c r="G181" s="93">
        <f>G178+G175+G139+G163+G114+G74+G60+G34</f>
        <v>2369081.2300000004</v>
      </c>
      <c r="H181" s="93"/>
      <c r="I181" s="116">
        <f>I178+I175+I139+I163+I114+I74+I60+I34</f>
        <v>2879382.2199999997</v>
      </c>
      <c r="J181" s="116"/>
      <c r="K181" s="116"/>
      <c r="L181" s="116">
        <f>L178+L175+L139+L163+L114+L74+L60+L34</f>
        <v>2628611.09</v>
      </c>
      <c r="M181" s="116"/>
      <c r="N181" s="94">
        <f>F181/L181</f>
        <v>0.54739080477667779</v>
      </c>
      <c r="O181" s="94">
        <f>L181/I181</f>
        <v>0.91290800913537629</v>
      </c>
    </row>
    <row r="182" spans="1:15" ht="15" customHeight="1" x14ac:dyDescent="0.25">
      <c r="A182" s="30"/>
      <c r="B182" s="132" t="s">
        <v>118</v>
      </c>
      <c r="C182" s="132"/>
      <c r="D182" s="132"/>
      <c r="E182" s="132"/>
      <c r="F182" s="42">
        <f>F178+F175+F167+F150+F77+F65+F34</f>
        <v>2293892.58</v>
      </c>
      <c r="G182" s="41">
        <f>G178+G167+G150+G77+G65+G34+G175</f>
        <v>2369081.23</v>
      </c>
      <c r="H182" s="42"/>
      <c r="I182" s="42">
        <f>I178+I175+I167+I150+I77+I65+I34</f>
        <v>2868384.2</v>
      </c>
      <c r="J182" s="43" t="e">
        <f>#REF!</f>
        <v>#REF!</v>
      </c>
      <c r="K182" s="63" t="e">
        <f>#REF!</f>
        <v>#REF!</v>
      </c>
      <c r="L182" s="43">
        <f>L167+L150+L77+L65+L178+L175+L34</f>
        <v>2859598.24</v>
      </c>
      <c r="M182" s="43" t="e">
        <f>#REF!</f>
        <v>#REF!</v>
      </c>
      <c r="N182" s="94">
        <f>F182/L182</f>
        <v>0.802173028334218</v>
      </c>
      <c r="O182" s="94">
        <f>L182/I182</f>
        <v>0.99693696541767318</v>
      </c>
    </row>
    <row r="183" spans="1:15" x14ac:dyDescent="0.25">
      <c r="A183" s="7"/>
      <c r="B183" s="7"/>
      <c r="C183" s="7"/>
      <c r="D183" s="7"/>
      <c r="E183" s="7"/>
      <c r="I183" s="8"/>
      <c r="L183" s="164"/>
      <c r="M183" s="164"/>
      <c r="O183" s="9"/>
    </row>
    <row r="184" spans="1:15" ht="21.75" customHeight="1" x14ac:dyDescent="0.25">
      <c r="A184" s="92"/>
      <c r="B184" s="123" t="s">
        <v>39</v>
      </c>
      <c r="C184" s="123"/>
      <c r="D184" s="123"/>
      <c r="E184" s="123"/>
      <c r="F184" s="194">
        <f>L181</f>
        <v>2628611.09</v>
      </c>
      <c r="G184" s="194"/>
      <c r="H184" s="194"/>
      <c r="I184" s="194"/>
      <c r="J184" s="194"/>
      <c r="K184" s="194"/>
      <c r="L184" s="194"/>
      <c r="M184" s="194"/>
      <c r="N184" s="194"/>
      <c r="O184" s="194"/>
    </row>
    <row r="185" spans="1:15" ht="21.75" customHeight="1" x14ac:dyDescent="0.25">
      <c r="A185" s="114"/>
      <c r="B185" s="115" t="s">
        <v>40</v>
      </c>
      <c r="C185" s="115"/>
      <c r="D185" s="115"/>
      <c r="E185" s="115"/>
      <c r="F185" s="196">
        <f>L182</f>
        <v>2859598.24</v>
      </c>
      <c r="G185" s="196"/>
      <c r="H185" s="196"/>
      <c r="I185" s="196"/>
      <c r="J185" s="196"/>
      <c r="K185" s="196"/>
      <c r="L185" s="196"/>
      <c r="M185" s="196"/>
      <c r="N185" s="196"/>
      <c r="O185" s="196"/>
    </row>
    <row r="186" spans="1:15" x14ac:dyDescent="0.25">
      <c r="F186" s="195"/>
      <c r="G186" s="195"/>
      <c r="N186" s="195"/>
    </row>
    <row r="188" spans="1:15" x14ac:dyDescent="0.25">
      <c r="L188" s="113"/>
    </row>
    <row r="189" spans="1:15" x14ac:dyDescent="0.25">
      <c r="L189" s="113"/>
    </row>
  </sheetData>
  <mergeCells count="344">
    <mergeCell ref="B121:E121"/>
    <mergeCell ref="B122:E122"/>
    <mergeCell ref="B123:E123"/>
    <mergeCell ref="B124:E124"/>
    <mergeCell ref="B125:E125"/>
    <mergeCell ref="F184:O184"/>
    <mergeCell ref="F185:O185"/>
    <mergeCell ref="I119:K119"/>
    <mergeCell ref="I120:K120"/>
    <mergeCell ref="I121:K121"/>
    <mergeCell ref="I122:K122"/>
    <mergeCell ref="I123:K123"/>
    <mergeCell ref="I124:K124"/>
    <mergeCell ref="I125:K125"/>
    <mergeCell ref="I126:K126"/>
    <mergeCell ref="I127:K127"/>
    <mergeCell ref="I181:K181"/>
    <mergeCell ref="L181:M181"/>
    <mergeCell ref="B181:E181"/>
    <mergeCell ref="L139:M139"/>
    <mergeCell ref="B144:E144"/>
    <mergeCell ref="B145:E145"/>
    <mergeCell ref="B146:E146"/>
    <mergeCell ref="B147:E147"/>
    <mergeCell ref="I153:K153"/>
    <mergeCell ref="I154:K154"/>
    <mergeCell ref="I156:K156"/>
    <mergeCell ref="I157:K157"/>
    <mergeCell ref="I158:K158"/>
    <mergeCell ref="I159:K159"/>
    <mergeCell ref="I160:K160"/>
    <mergeCell ref="I161:K161"/>
    <mergeCell ref="I162:K162"/>
    <mergeCell ref="B163:E163"/>
    <mergeCell ref="B152:E152"/>
    <mergeCell ref="I152:K152"/>
    <mergeCell ref="B142:E142"/>
    <mergeCell ref="B143:E143"/>
    <mergeCell ref="B126:E126"/>
    <mergeCell ref="B127:E127"/>
    <mergeCell ref="B128:E128"/>
    <mergeCell ref="B129:E129"/>
    <mergeCell ref="I138:K138"/>
    <mergeCell ref="B139:E139"/>
    <mergeCell ref="I139:K139"/>
    <mergeCell ref="I133:K133"/>
    <mergeCell ref="I134:K134"/>
    <mergeCell ref="I135:K135"/>
    <mergeCell ref="B131:E131"/>
    <mergeCell ref="B132:E132"/>
    <mergeCell ref="B133:E133"/>
    <mergeCell ref="B134:E134"/>
    <mergeCell ref="B135:E135"/>
    <mergeCell ref="I128:K128"/>
    <mergeCell ref="I129:K129"/>
    <mergeCell ref="I130:K130"/>
    <mergeCell ref="I131:K131"/>
    <mergeCell ref="I132:K132"/>
    <mergeCell ref="B130:E130"/>
    <mergeCell ref="I67:K67"/>
    <mergeCell ref="I68:K68"/>
    <mergeCell ref="I69:K69"/>
    <mergeCell ref="I70:K70"/>
    <mergeCell ref="I71:K71"/>
    <mergeCell ref="A115:O115"/>
    <mergeCell ref="B117:E117"/>
    <mergeCell ref="B118:E118"/>
    <mergeCell ref="B116:E116"/>
    <mergeCell ref="I116:K116"/>
    <mergeCell ref="I117:K117"/>
    <mergeCell ref="I118:K118"/>
    <mergeCell ref="B109:E109"/>
    <mergeCell ref="I109:K109"/>
    <mergeCell ref="B114:E114"/>
    <mergeCell ref="I114:K114"/>
    <mergeCell ref="L114:M114"/>
    <mergeCell ref="B101:E101"/>
    <mergeCell ref="I101:K101"/>
    <mergeCell ref="B104:E104"/>
    <mergeCell ref="I104:K104"/>
    <mergeCell ref="B110:E110"/>
    <mergeCell ref="B111:E111"/>
    <mergeCell ref="I51:K51"/>
    <mergeCell ref="I52:K52"/>
    <mergeCell ref="I53:K53"/>
    <mergeCell ref="I54:K54"/>
    <mergeCell ref="I55:K55"/>
    <mergeCell ref="I56:K56"/>
    <mergeCell ref="I57:K57"/>
    <mergeCell ref="I58:K58"/>
    <mergeCell ref="I59:K59"/>
    <mergeCell ref="I42:K42"/>
    <mergeCell ref="I43:K43"/>
    <mergeCell ref="I44:K44"/>
    <mergeCell ref="I45:K45"/>
    <mergeCell ref="I46:K46"/>
    <mergeCell ref="I47:K47"/>
    <mergeCell ref="I48:K48"/>
    <mergeCell ref="I49:K49"/>
    <mergeCell ref="I50:K50"/>
    <mergeCell ref="I11:K11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I36:K36"/>
    <mergeCell ref="I37:K37"/>
    <mergeCell ref="I38:K38"/>
    <mergeCell ref="I39:K39"/>
    <mergeCell ref="B178:E178"/>
    <mergeCell ref="I178:K178"/>
    <mergeCell ref="I41:K41"/>
    <mergeCell ref="B112:E112"/>
    <mergeCell ref="B113:E113"/>
    <mergeCell ref="I102:K102"/>
    <mergeCell ref="I105:K105"/>
    <mergeCell ref="I106:K106"/>
    <mergeCell ref="I108:K108"/>
    <mergeCell ref="I110:K110"/>
    <mergeCell ref="I111:K111"/>
    <mergeCell ref="I112:K112"/>
    <mergeCell ref="I113:K113"/>
    <mergeCell ref="B103:E103"/>
    <mergeCell ref="I103:K103"/>
    <mergeCell ref="B102:E102"/>
    <mergeCell ref="B105:E105"/>
    <mergeCell ref="B177:E177"/>
    <mergeCell ref="I177:K177"/>
    <mergeCell ref="B155:E155"/>
    <mergeCell ref="I155:K155"/>
    <mergeCell ref="L172:M172"/>
    <mergeCell ref="B156:E156"/>
    <mergeCell ref="B157:E157"/>
    <mergeCell ref="B158:E158"/>
    <mergeCell ref="B159:E159"/>
    <mergeCell ref="B160:E160"/>
    <mergeCell ref="B161:E161"/>
    <mergeCell ref="B162:E162"/>
    <mergeCell ref="B170:E170"/>
    <mergeCell ref="B174:E174"/>
    <mergeCell ref="G170:H170"/>
    <mergeCell ref="G171:H171"/>
    <mergeCell ref="G172:H172"/>
    <mergeCell ref="G173:H173"/>
    <mergeCell ref="B119:E119"/>
    <mergeCell ref="B120:E120"/>
    <mergeCell ref="B136:E136"/>
    <mergeCell ref="I136:K136"/>
    <mergeCell ref="B137:E137"/>
    <mergeCell ref="I137:K137"/>
    <mergeCell ref="B138:E138"/>
    <mergeCell ref="I90:K90"/>
    <mergeCell ref="I95:K95"/>
    <mergeCell ref="B99:E99"/>
    <mergeCell ref="I99:K99"/>
    <mergeCell ref="B100:E100"/>
    <mergeCell ref="I100:K100"/>
    <mergeCell ref="B91:E91"/>
    <mergeCell ref="I91:K91"/>
    <mergeCell ref="B92:E92"/>
    <mergeCell ref="I92:K92"/>
    <mergeCell ref="B90:E90"/>
    <mergeCell ref="B93:E93"/>
    <mergeCell ref="I93:K93"/>
    <mergeCell ref="B106:E106"/>
    <mergeCell ref="B108:E108"/>
    <mergeCell ref="B107:E107"/>
    <mergeCell ref="I107:K107"/>
    <mergeCell ref="B94:E94"/>
    <mergeCell ref="I94:K94"/>
    <mergeCell ref="B96:E96"/>
    <mergeCell ref="I96:K96"/>
    <mergeCell ref="B95:E95"/>
    <mergeCell ref="B97:E97"/>
    <mergeCell ref="I97:K97"/>
    <mergeCell ref="B98:E98"/>
    <mergeCell ref="I98:K98"/>
    <mergeCell ref="I34:K34"/>
    <mergeCell ref="I30:K30"/>
    <mergeCell ref="I31:K31"/>
    <mergeCell ref="I32:K32"/>
    <mergeCell ref="B85:E85"/>
    <mergeCell ref="B87:E87"/>
    <mergeCell ref="I87:K87"/>
    <mergeCell ref="B86:E86"/>
    <mergeCell ref="B89:E89"/>
    <mergeCell ref="I89:K89"/>
    <mergeCell ref="B82:E82"/>
    <mergeCell ref="I82:K82"/>
    <mergeCell ref="B83:E83"/>
    <mergeCell ref="I83:K83"/>
    <mergeCell ref="B84:E84"/>
    <mergeCell ref="I84:K84"/>
    <mergeCell ref="B88:E88"/>
    <mergeCell ref="B68:E68"/>
    <mergeCell ref="I72:K72"/>
    <mergeCell ref="I73:K73"/>
    <mergeCell ref="I85:K85"/>
    <mergeCell ref="I86:K86"/>
    <mergeCell ref="I88:K88"/>
    <mergeCell ref="I40:K40"/>
    <mergeCell ref="B71:E71"/>
    <mergeCell ref="B30:E30"/>
    <mergeCell ref="B31:E31"/>
    <mergeCell ref="B32:E32"/>
    <mergeCell ref="B33:E33"/>
    <mergeCell ref="B24:E24"/>
    <mergeCell ref="B25:E25"/>
    <mergeCell ref="B28:E28"/>
    <mergeCell ref="B29:E29"/>
    <mergeCell ref="B36:E36"/>
    <mergeCell ref="B62:E62"/>
    <mergeCell ref="B63:E63"/>
    <mergeCell ref="B74:E74"/>
    <mergeCell ref="I74:K74"/>
    <mergeCell ref="L74:M74"/>
    <mergeCell ref="B79:E79"/>
    <mergeCell ref="I79:K79"/>
    <mergeCell ref="B81:E81"/>
    <mergeCell ref="I81:K81"/>
    <mergeCell ref="I80:K80"/>
    <mergeCell ref="B80:E80"/>
    <mergeCell ref="B2:E2"/>
    <mergeCell ref="I2:K2"/>
    <mergeCell ref="L2:M2"/>
    <mergeCell ref="B5:E5"/>
    <mergeCell ref="I5:K5"/>
    <mergeCell ref="I6:K6"/>
    <mergeCell ref="A4:O4"/>
    <mergeCell ref="B6:E6"/>
    <mergeCell ref="B7:E7"/>
    <mergeCell ref="I7:K7"/>
    <mergeCell ref="I8:K8"/>
    <mergeCell ref="I9:K9"/>
    <mergeCell ref="I29:K29"/>
    <mergeCell ref="I23:K23"/>
    <mergeCell ref="I24:K24"/>
    <mergeCell ref="I25:K25"/>
    <mergeCell ref="I26:K26"/>
    <mergeCell ref="I27:K27"/>
    <mergeCell ref="I28:K28"/>
    <mergeCell ref="I17:K17"/>
    <mergeCell ref="I18:K18"/>
    <mergeCell ref="I19:K19"/>
    <mergeCell ref="I20:K20"/>
    <mergeCell ref="I21:K21"/>
    <mergeCell ref="I22:K22"/>
    <mergeCell ref="I10:K10"/>
    <mergeCell ref="I14:K14"/>
    <mergeCell ref="I15:K15"/>
    <mergeCell ref="I16:K16"/>
    <mergeCell ref="I13:K13"/>
    <mergeCell ref="B18:E18"/>
    <mergeCell ref="B19:E19"/>
    <mergeCell ref="B20:E20"/>
    <mergeCell ref="B21:E21"/>
    <mergeCell ref="B34:E34"/>
    <mergeCell ref="B22:E22"/>
    <mergeCell ref="B23:E23"/>
    <mergeCell ref="B8:E8"/>
    <mergeCell ref="B9:E9"/>
    <mergeCell ref="B26:E26"/>
    <mergeCell ref="B27:E27"/>
    <mergeCell ref="B10:E10"/>
    <mergeCell ref="L183:M183"/>
    <mergeCell ref="A1:M1"/>
    <mergeCell ref="B72:E72"/>
    <mergeCell ref="B70:E70"/>
    <mergeCell ref="B67:E67"/>
    <mergeCell ref="B60:E60"/>
    <mergeCell ref="I60:K60"/>
    <mergeCell ref="L60:M60"/>
    <mergeCell ref="B42:E42"/>
    <mergeCell ref="B39:E39"/>
    <mergeCell ref="B40:E40"/>
    <mergeCell ref="B41:E41"/>
    <mergeCell ref="B43:E43"/>
    <mergeCell ref="B44:E44"/>
    <mergeCell ref="B11:E11"/>
    <mergeCell ref="I33:K33"/>
    <mergeCell ref="L34:M34"/>
    <mergeCell ref="B12:E12"/>
    <mergeCell ref="B13:E13"/>
    <mergeCell ref="B14:E14"/>
    <mergeCell ref="B15:E15"/>
    <mergeCell ref="B16:E16"/>
    <mergeCell ref="B17:E17"/>
    <mergeCell ref="I12:K12"/>
    <mergeCell ref="B166:E166"/>
    <mergeCell ref="A151:O151"/>
    <mergeCell ref="A168:O168"/>
    <mergeCell ref="A176:O176"/>
    <mergeCell ref="I163:K163"/>
    <mergeCell ref="L163:M163"/>
    <mergeCell ref="L177:M177"/>
    <mergeCell ref="A169:N169"/>
    <mergeCell ref="I170:K170"/>
    <mergeCell ref="L170:M170"/>
    <mergeCell ref="B171:E171"/>
    <mergeCell ref="I171:K171"/>
    <mergeCell ref="L171:M171"/>
    <mergeCell ref="B172:E172"/>
    <mergeCell ref="I172:K172"/>
    <mergeCell ref="B154:E154"/>
    <mergeCell ref="B153:E153"/>
    <mergeCell ref="B173:E173"/>
    <mergeCell ref="B175:E175"/>
    <mergeCell ref="I175:K175"/>
    <mergeCell ref="L175:M175"/>
    <mergeCell ref="B182:E182"/>
    <mergeCell ref="B185:E185"/>
    <mergeCell ref="L178:M178"/>
    <mergeCell ref="A179:O180"/>
    <mergeCell ref="B184:E184"/>
    <mergeCell ref="B73:E73"/>
    <mergeCell ref="A35:O35"/>
    <mergeCell ref="A78:O78"/>
    <mergeCell ref="B167:E167"/>
    <mergeCell ref="B61:E61"/>
    <mergeCell ref="B64:E64"/>
    <mergeCell ref="B65:E65"/>
    <mergeCell ref="B75:E75"/>
    <mergeCell ref="B76:E76"/>
    <mergeCell ref="B77:E77"/>
    <mergeCell ref="B140:E140"/>
    <mergeCell ref="B141:E141"/>
    <mergeCell ref="B148:E148"/>
    <mergeCell ref="B69:E69"/>
    <mergeCell ref="B38:E38"/>
    <mergeCell ref="B37:E37"/>
    <mergeCell ref="B150:E150"/>
    <mergeCell ref="B149:E149"/>
    <mergeCell ref="B164:E164"/>
  </mergeCells>
  <pageMargins left="0.25" right="0.25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Racunovodstvo</dc:creator>
  <cp:lastModifiedBy>Antonija Šakić</cp:lastModifiedBy>
  <cp:lastPrinted>2024-03-28T10:00:12Z</cp:lastPrinted>
  <dcterms:created xsi:type="dcterms:W3CDTF">2021-12-20T11:57:25Z</dcterms:created>
  <dcterms:modified xsi:type="dcterms:W3CDTF">2025-03-26T12:56:29Z</dcterms:modified>
</cp:coreProperties>
</file>